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35eb1440ed787cd9/OLAVO/note olavo 01032023/Antigos/OLAVO/envios/"/>
    </mc:Choice>
  </mc:AlternateContent>
  <xr:revisionPtr revIDLastSave="2" documentId="11_F3966993C4FA66A4482E77AB28CF4D625158C6CF" xr6:coauthVersionLast="47" xr6:coauthVersionMax="47" xr10:uidLastSave="{F10D16FD-6978-471B-8C63-8F2DB1C19F91}"/>
  <bookViews>
    <workbookView showSheetTabs="0" xWindow="-120" yWindow="-120" windowWidth="29040" windowHeight="15720" tabRatio="793" activeTab="5" xr2:uid="{00000000-000D-0000-FFFF-FFFF00000000}"/>
  </bookViews>
  <sheets>
    <sheet name="INÍCIO " sheetId="10" r:id="rId1"/>
    <sheet name="Introdução" sheetId="21" r:id="rId2"/>
    <sheet name="PRÉ-ASSESSMENT" sheetId="20" r:id="rId3"/>
    <sheet name="Gráf1" sheetId="23" r:id="rId4"/>
    <sheet name="ANÁLISE" sheetId="2" r:id="rId5"/>
    <sheet name="MATURIDADE" sheetId="19" r:id="rId6"/>
    <sheet name="IDEIAS" sheetId="22" r:id="rId7"/>
    <sheet name="Planilha3" sheetId="18" state="hidden" r:id="rId8"/>
    <sheet name="AVALIAR" sheetId="5" state="hidden" r:id="rId9"/>
  </sheets>
  <definedNames>
    <definedName name="_xlnm.Print_Area" localSheetId="4">ANÁLISE!$B:$H</definedName>
    <definedName name="_xlnm.Print_Area" localSheetId="5">MATURIDADE!$C:$J</definedName>
    <definedName name="_xlnm.Print_Area" localSheetId="2">'PRÉ-ASSESSMENT'!$C:$E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0" l="1"/>
  <c r="G18" i="20"/>
  <c r="G19" i="20"/>
  <c r="G20" i="20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J43" i="19" l="1"/>
  <c r="G43" i="19"/>
  <c r="I43" i="19" s="1"/>
  <c r="J19" i="19"/>
  <c r="G19" i="19"/>
  <c r="I19" i="19" s="1"/>
  <c r="G44" i="19"/>
  <c r="I44" i="19" s="1"/>
  <c r="J44" i="19"/>
  <c r="G36" i="19"/>
  <c r="I36" i="19" s="1"/>
  <c r="J36" i="19"/>
  <c r="G28" i="19"/>
  <c r="I28" i="19" s="1"/>
  <c r="J28" i="19"/>
  <c r="G20" i="19"/>
  <c r="I20" i="19" s="1"/>
  <c r="J20" i="19"/>
  <c r="G12" i="19"/>
  <c r="I12" i="19" s="1"/>
  <c r="J12" i="19"/>
  <c r="J42" i="19"/>
  <c r="G42" i="19"/>
  <c r="I42" i="19" s="1"/>
  <c r="J34" i="19"/>
  <c r="G34" i="19"/>
  <c r="I34" i="19" s="1"/>
  <c r="J26" i="19"/>
  <c r="G26" i="19"/>
  <c r="I26" i="19" s="1"/>
  <c r="J18" i="19"/>
  <c r="G18" i="19"/>
  <c r="I18" i="19" s="1"/>
  <c r="J10" i="19"/>
  <c r="G10" i="19"/>
  <c r="I10" i="19" s="1"/>
  <c r="J27" i="19"/>
  <c r="G27" i="19"/>
  <c r="I27" i="19" s="1"/>
  <c r="G49" i="19"/>
  <c r="I49" i="19" s="1"/>
  <c r="J49" i="19"/>
  <c r="G41" i="19"/>
  <c r="I41" i="19" s="1"/>
  <c r="J41" i="19"/>
  <c r="G33" i="19"/>
  <c r="I33" i="19" s="1"/>
  <c r="J33" i="19"/>
  <c r="G25" i="19"/>
  <c r="I25" i="19" s="1"/>
  <c r="J25" i="19"/>
  <c r="G17" i="19"/>
  <c r="I17" i="19" s="1"/>
  <c r="J17" i="19"/>
  <c r="J11" i="19"/>
  <c r="G11" i="19"/>
  <c r="I11" i="19" s="1"/>
  <c r="G48" i="19"/>
  <c r="I48" i="19" s="1"/>
  <c r="J48" i="19"/>
  <c r="G40" i="19"/>
  <c r="I40" i="19" s="1"/>
  <c r="J40" i="19"/>
  <c r="G32" i="19"/>
  <c r="I32" i="19" s="1"/>
  <c r="J32" i="19"/>
  <c r="G24" i="19"/>
  <c r="I24" i="19" s="1"/>
  <c r="J24" i="19"/>
  <c r="G16" i="19"/>
  <c r="I16" i="19" s="1"/>
  <c r="J16" i="19"/>
  <c r="J47" i="19"/>
  <c r="G47" i="19"/>
  <c r="I47" i="19" s="1"/>
  <c r="J39" i="19"/>
  <c r="G39" i="19"/>
  <c r="I39" i="19" s="1"/>
  <c r="J31" i="19"/>
  <c r="G31" i="19"/>
  <c r="I31" i="19" s="1"/>
  <c r="J23" i="19"/>
  <c r="G23" i="19"/>
  <c r="I23" i="19" s="1"/>
  <c r="J15" i="19"/>
  <c r="G15" i="19"/>
  <c r="I15" i="19" s="1"/>
  <c r="J46" i="19"/>
  <c r="G46" i="19"/>
  <c r="I46" i="19" s="1"/>
  <c r="J38" i="19"/>
  <c r="G38" i="19"/>
  <c r="I38" i="19" s="1"/>
  <c r="J30" i="19"/>
  <c r="G30" i="19"/>
  <c r="I30" i="19" s="1"/>
  <c r="J22" i="19"/>
  <c r="G22" i="19"/>
  <c r="I22" i="19" s="1"/>
  <c r="J14" i="19"/>
  <c r="G14" i="19"/>
  <c r="I14" i="19" s="1"/>
  <c r="G35" i="19"/>
  <c r="I35" i="19" s="1"/>
  <c r="J35" i="19"/>
  <c r="J45" i="19"/>
  <c r="G45" i="19"/>
  <c r="I45" i="19" s="1"/>
  <c r="J37" i="19"/>
  <c r="G37" i="19"/>
  <c r="I37" i="19" s="1"/>
  <c r="J29" i="19"/>
  <c r="G29" i="19"/>
  <c r="I29" i="19" s="1"/>
  <c r="J21" i="19"/>
  <c r="G21" i="19"/>
  <c r="I21" i="19" s="1"/>
  <c r="J13" i="19"/>
  <c r="G13" i="19"/>
  <c r="I13" i="19" s="1"/>
  <c r="E9" i="19"/>
  <c r="D9" i="19"/>
  <c r="G7" i="20"/>
  <c r="G8" i="20"/>
  <c r="G9" i="20"/>
  <c r="G10" i="20"/>
  <c r="G11" i="20"/>
  <c r="G12" i="20"/>
  <c r="G13" i="20"/>
  <c r="G14" i="20"/>
  <c r="G15" i="20"/>
  <c r="G16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H36" i="20" s="1"/>
  <c r="BK13" i="20" s="1"/>
  <c r="G37" i="20"/>
  <c r="G38" i="20"/>
  <c r="G39" i="20"/>
  <c r="G40" i="20"/>
  <c r="G41" i="20"/>
  <c r="G42" i="20"/>
  <c r="G43" i="20"/>
  <c r="G44" i="20"/>
  <c r="G45" i="20"/>
  <c r="G46" i="20"/>
  <c r="G6" i="20"/>
  <c r="J9" i="19" l="1"/>
  <c r="G9" i="19"/>
  <c r="I9" i="19" s="1"/>
  <c r="H7" i="20"/>
  <c r="BK8" i="20" s="1"/>
  <c r="BN8" i="20" s="1"/>
  <c r="BO8" i="20" s="1"/>
  <c r="BP8" i="20" s="1"/>
  <c r="BQ8" i="20" s="1"/>
  <c r="H46" i="20"/>
  <c r="BK16" i="20" s="1"/>
  <c r="BN16" i="20" s="1"/>
  <c r="BO16" i="20" s="1"/>
  <c r="BP16" i="20" s="1"/>
  <c r="BQ16" i="20" s="1"/>
  <c r="H43" i="20"/>
  <c r="BK15" i="20" s="1"/>
  <c r="BN15" i="20" s="1"/>
  <c r="BO15" i="20" s="1"/>
  <c r="BP15" i="20" s="1"/>
  <c r="BQ15" i="20" s="1"/>
  <c r="H39" i="20"/>
  <c r="BK14" i="20" s="1"/>
  <c r="BN14" i="20" s="1"/>
  <c r="BO14" i="20" s="1"/>
  <c r="BP14" i="20" s="1"/>
  <c r="BQ14" i="20" s="1"/>
  <c r="H35" i="20"/>
  <c r="BK12" i="20" s="1"/>
  <c r="BN12" i="20" s="1"/>
  <c r="BO12" i="20" s="1"/>
  <c r="BP12" i="20" s="1"/>
  <c r="BQ12" i="20" s="1"/>
  <c r="H23" i="20"/>
  <c r="BK11" i="20" s="1"/>
  <c r="BN11" i="20" s="1"/>
  <c r="BO11" i="20" s="1"/>
  <c r="BP11" i="20" s="1"/>
  <c r="BQ11" i="20" s="1"/>
  <c r="H19" i="20"/>
  <c r="BK10" i="20" s="1"/>
  <c r="H14" i="20"/>
  <c r="BK9" i="20" s="1"/>
  <c r="BN13" i="20" l="1"/>
  <c r="BO13" i="20" s="1"/>
  <c r="BP13" i="20" s="1"/>
  <c r="BQ13" i="20" s="1"/>
  <c r="BN9" i="20"/>
  <c r="BO9" i="20" s="1"/>
  <c r="BP9" i="20" s="1"/>
  <c r="BQ9" i="20" s="1"/>
  <c r="BN10" i="20"/>
  <c r="BO10" i="20" s="1"/>
  <c r="BP10" i="20" s="1"/>
  <c r="BQ10" i="20" s="1"/>
  <c r="H48" i="20"/>
  <c r="E3" i="18"/>
  <c r="F3" i="18"/>
  <c r="G3" i="18"/>
  <c r="H3" i="18"/>
  <c r="D4" i="18"/>
  <c r="E4" i="18"/>
  <c r="F4" i="18"/>
  <c r="G4" i="18"/>
  <c r="H4" i="18"/>
  <c r="D5" i="18"/>
  <c r="E5" i="18"/>
  <c r="F5" i="18"/>
  <c r="G5" i="18"/>
  <c r="H5" i="18"/>
  <c r="D6" i="18"/>
  <c r="E6" i="18"/>
  <c r="F6" i="18"/>
  <c r="G6" i="18"/>
  <c r="H6" i="18"/>
  <c r="D7" i="18"/>
  <c r="E7" i="18"/>
  <c r="F7" i="18"/>
  <c r="G7" i="18"/>
  <c r="H7" i="18"/>
  <c r="D3" i="18"/>
  <c r="O4" i="19" l="1"/>
  <c r="N4" i="19" s="1"/>
  <c r="N5" i="19" s="1"/>
  <c r="H2" i="5"/>
  <c r="H3" i="5"/>
  <c r="H4" i="5"/>
  <c r="H5" i="5"/>
</calcChain>
</file>

<file path=xl/sharedStrings.xml><?xml version="1.0" encoding="utf-8"?>
<sst xmlns="http://schemas.openxmlformats.org/spreadsheetml/2006/main" count="243" uniqueCount="137">
  <si>
    <t>ID</t>
  </si>
  <si>
    <t>MATURIDADE</t>
  </si>
  <si>
    <t>NOTAS</t>
  </si>
  <si>
    <t xml:space="preserve">ÁREAS DE ATENÇÃO                                                                     </t>
  </si>
  <si>
    <t>FEITO</t>
  </si>
  <si>
    <t>CNPJ</t>
  </si>
  <si>
    <t>SITUAÇÃO</t>
  </si>
  <si>
    <t>ÁREA</t>
  </si>
  <si>
    <t xml:space="preserve">QUESTÃO </t>
  </si>
  <si>
    <t>NÍVEL</t>
  </si>
  <si>
    <t>PROBABILIDADE DE OCORRER UMA VIOLAÇÃO</t>
  </si>
  <si>
    <t>AÇÃO</t>
  </si>
  <si>
    <t>IMPACTO</t>
  </si>
  <si>
    <t>RISCO</t>
  </si>
  <si>
    <t xml:space="preserve">Falta de mapeamento de processos </t>
  </si>
  <si>
    <t xml:space="preserve">Falta de Inventário de dados </t>
  </si>
  <si>
    <t>Falta de Bases legais</t>
  </si>
  <si>
    <t>Falta de consentimento documentado</t>
  </si>
  <si>
    <t xml:space="preserve">Falta de registro de Consentimento. </t>
  </si>
  <si>
    <t xml:space="preserve">Falta de consetimentos dos pais ou responsável </t>
  </si>
  <si>
    <t>Probabilidade</t>
  </si>
  <si>
    <t>Impacto</t>
  </si>
  <si>
    <t>Ação</t>
  </si>
  <si>
    <t>Prevenir</t>
  </si>
  <si>
    <t>Mitigar</t>
  </si>
  <si>
    <t>3 - Médio</t>
  </si>
  <si>
    <t>Transferir</t>
  </si>
  <si>
    <t>4 - Alto</t>
  </si>
  <si>
    <t>Aceitar</t>
  </si>
  <si>
    <t>5 - Muito Alto</t>
  </si>
  <si>
    <t>Aberto</t>
  </si>
  <si>
    <t>Matriz Probabilidade x Impacto</t>
  </si>
  <si>
    <t xml:space="preserve">Falta de teste de Legítimo interesse </t>
  </si>
  <si>
    <t>N/D</t>
  </si>
  <si>
    <t>5 - MUITO ALTA</t>
  </si>
  <si>
    <t xml:space="preserve">1 - MUITO BAIXA </t>
  </si>
  <si>
    <t xml:space="preserve">4 - ALTA </t>
  </si>
  <si>
    <t>3 - MÉDIA</t>
  </si>
  <si>
    <t>2- BAIXA</t>
  </si>
  <si>
    <t>1 - MUITO BAIXA</t>
  </si>
  <si>
    <t>1 - OTIMIZADO</t>
  </si>
  <si>
    <t>2 - MENSURÁVEL</t>
  </si>
  <si>
    <t>3 - DEFINIDO</t>
  </si>
  <si>
    <t>4 - INFORMAL</t>
  </si>
  <si>
    <t>5 - NÃO IMPLEMENTADO</t>
  </si>
  <si>
    <t>0 - NÃO APLICÁVEL</t>
  </si>
  <si>
    <t xml:space="preserve">2 - BAIXA </t>
  </si>
  <si>
    <t>2 - BAIXA</t>
  </si>
  <si>
    <t>4 - ALTA</t>
  </si>
  <si>
    <t xml:space="preserve">5 - MUITO ALTA </t>
  </si>
  <si>
    <t>2 – Direitos do titulares</t>
  </si>
  <si>
    <t>4 – Segurança dos dados, transferências internacionais e violações</t>
  </si>
  <si>
    <t>8 – Avaliando CFTV</t>
  </si>
  <si>
    <t>QUESTIONÁRIO</t>
  </si>
  <si>
    <t>A empresa garante um nível adequado de proteção para quaisquer dados pessoais processados por terceiros em seu nome que sejam transferidos para fora do Brasil?</t>
  </si>
  <si>
    <t>A empresa tem um processo para descarte de registros e equipamentos com segurança quando não forem mais necessários?</t>
  </si>
  <si>
    <t>A empresa estabelece defesas antimalware eficazes para proteger os computadores da infecção por malware (vírus e outras pragas virtuais)?</t>
  </si>
  <si>
    <t>A empresa faz backup regular e testes da qualidade desses rotineiramente?</t>
  </si>
  <si>
    <t>A empresa possui sistema de proteção contra acessos externos (firewall) atualizado regularmente para proteger a rede de ataques externos e exploração indevida?</t>
  </si>
  <si>
    <t>A empresa possui um procedimento para relatar uma violação à ANPD e aos indivíduos afetados, quando necessário?</t>
  </si>
  <si>
    <t>A empresa tem uma política e / ou procedimento que cobre o uso de CFTV?</t>
  </si>
  <si>
    <t>A empresa definiu um prazo de retenção das imagens CCTV gravadas?</t>
  </si>
  <si>
    <t>A empresa informa claramente e antecipadamente as pessoas sobre o uso de CFTV?</t>
  </si>
  <si>
    <t>PRÉ ASSESSMENT</t>
  </si>
  <si>
    <t>RESULTADO PRÉ AVALIAÇÃO LGPD</t>
  </si>
  <si>
    <t>Introdução</t>
  </si>
  <si>
    <t xml:space="preserve">Como Realizar a Análise </t>
  </si>
  <si>
    <t>Este Pré-Assessment  serve para registrar e acompanhar o grau de maturidade da empresa em relação as normas da LGPD (Lei 13.709/2018).</t>
  </si>
  <si>
    <t>O corpo principal do pré-assessment foi desenvolvido para estabelecer uma visão macro da Organização frente as exigências da LGPD.</t>
  </si>
  <si>
    <t xml:space="preserve">1. Projete e apresente a Maturidade da Organização Através do questionário de Maturidade.
Englobando todas as etapas da LGPD e formando uma visão da situação atual da empresa. </t>
  </si>
  <si>
    <t>Ad hoc</t>
  </si>
  <si>
    <t>Repetível</t>
  </si>
  <si>
    <t>Definido</t>
  </si>
  <si>
    <t>Gerenciado</t>
  </si>
  <si>
    <t>Otimizado</t>
  </si>
  <si>
    <t xml:space="preserve">Não Aplicável </t>
  </si>
  <si>
    <t>Sua empresa identificou as bases legais para cada tratamento dos dados pessoais?</t>
  </si>
  <si>
    <t>Sua empresa possui uma política de segurança da informação suportada por medidas de segurança apropriadas?</t>
  </si>
  <si>
    <t>Existe um controle de acesso das aplicações e banco de dados?</t>
  </si>
  <si>
    <t>Existe um registro de LOG's do sistema? Ou seja, todas as intervenções efetuadas no dado pessoal ficam registradas possibilitando uma auditoria de acesso?</t>
  </si>
  <si>
    <t>NÃO IMPLEMENTADO</t>
  </si>
  <si>
    <t>Direito dos Titulares</t>
  </si>
  <si>
    <t>Segurança Dos Dados, Trasnferencia Internacional e Violações</t>
  </si>
  <si>
    <r>
      <t xml:space="preserve">Os avisos de </t>
    </r>
    <r>
      <rPr>
        <b/>
        <sz val="11"/>
        <color theme="1" tint="0.14999847407452621"/>
        <rFont val="Aganè S"/>
      </rPr>
      <t xml:space="preserve">privacidade de dados </t>
    </r>
    <r>
      <rPr>
        <sz val="11"/>
        <color theme="1" tint="0.14999847407452621"/>
        <rFont val="Aganè S"/>
      </rPr>
      <t>para titulares (externos e internos - funcionários, temporários e parceiros) estão claros e informam as bases legais, tempo de retenção e direitos dos titulares?</t>
    </r>
  </si>
  <si>
    <r>
      <t xml:space="preserve">A empresa oferece treinamento regular de conscientização sobre </t>
    </r>
    <r>
      <rPr>
        <b/>
        <sz val="11"/>
        <color theme="1" tint="0.14999847407452621"/>
        <rFont val="Aganè S"/>
      </rPr>
      <t>segurança da informação</t>
    </r>
    <r>
      <rPr>
        <sz val="11"/>
        <color theme="1" tint="0.14999847407452621"/>
        <rFont val="Aganè S"/>
      </rPr>
      <t xml:space="preserve"> para todos os funcionários, incluindo funcionários temporários ou contratados, para garantir que todos estejam cientes e cumpram suas responsabilidades?</t>
    </r>
  </si>
  <si>
    <r>
      <t>A empresa configura hardware e software, novo e existente, para reduzir vulnerabilidades e fornecer apenas a funcionalidade e os serviços necessários (</t>
    </r>
    <r>
      <rPr>
        <i/>
        <sz val="11"/>
        <color theme="1" tint="0.14999847407452621"/>
        <rFont val="Aganè S"/>
      </rPr>
      <t>hardening</t>
    </r>
    <r>
      <rPr>
        <sz val="11"/>
        <color theme="1" tint="0.14999847407452621"/>
        <rFont val="Aganè S"/>
      </rPr>
      <t>)?</t>
    </r>
  </si>
  <si>
    <r>
      <t xml:space="preserve">A empresa mantém o software atualizado e aplica os </t>
    </r>
    <r>
      <rPr>
        <i/>
        <sz val="11"/>
        <color theme="1" tint="0.14999847407452621"/>
        <rFont val="Aganè S"/>
      </rPr>
      <t>patches</t>
    </r>
    <r>
      <rPr>
        <sz val="11"/>
        <color theme="1" tint="0.14999847407452621"/>
        <rFont val="Aganè S"/>
      </rPr>
      <t xml:space="preserve"> de segurança mais recentes para evitar a exploração de vulnerabilidades técnicas?</t>
    </r>
  </si>
  <si>
    <t>ÁREAS DE ATENÇÃO</t>
  </si>
  <si>
    <r>
      <t xml:space="preserve">GRAU DE MATURIDADE
</t>
    </r>
    <r>
      <rPr>
        <sz val="14"/>
        <color theme="4" tint="-0.499984740745262"/>
        <rFont val="Arial Black"/>
        <family val="2"/>
      </rPr>
      <t>ENTENDER O ESTÁGIO ATUAL DA EMPRESA É O PRIMEIRO PASSO PARA A CONFORMIDADE.</t>
    </r>
  </si>
  <si>
    <r>
      <t xml:space="preserve">2. A questões podem ser respondidas junto ao responsável da organização ou o encarregado.
Cada questão possui 4 respostas: 
</t>
    </r>
    <r>
      <rPr>
        <b/>
        <u/>
        <sz val="12"/>
        <color theme="4" tint="-0.499984740745262"/>
        <rFont val="Calibri"/>
        <family val="2"/>
        <scheme val="minor"/>
      </rPr>
      <t>Não Aplicável</t>
    </r>
    <r>
      <rPr>
        <sz val="12"/>
        <color theme="4" tint="-0.499984740745262"/>
        <rFont val="Calibri"/>
        <family val="2"/>
        <scheme val="minor"/>
      </rPr>
      <t xml:space="preserve">: quando aquela situação/tratamento não se aplica a organização;
</t>
    </r>
    <r>
      <rPr>
        <b/>
        <u/>
        <sz val="12"/>
        <color theme="4" tint="-0.499984740745262"/>
        <rFont val="Calibri"/>
        <family val="2"/>
        <scheme val="minor"/>
      </rPr>
      <t>Não implementado</t>
    </r>
    <r>
      <rPr>
        <sz val="12"/>
        <color theme="4" tint="-0.499984740745262"/>
        <rFont val="Calibri"/>
        <family val="2"/>
        <scheme val="minor"/>
      </rPr>
      <t xml:space="preserve">: a situação/tratamento se aplica, mas não foi implementado;
</t>
    </r>
    <r>
      <rPr>
        <b/>
        <u/>
        <sz val="12"/>
        <color theme="4" tint="-0.499984740745262"/>
        <rFont val="Calibri"/>
        <family val="2"/>
        <scheme val="minor"/>
      </rPr>
      <t>Informal</t>
    </r>
    <r>
      <rPr>
        <sz val="12"/>
        <color theme="4" tint="-0.499984740745262"/>
        <rFont val="Calibri"/>
        <family val="2"/>
        <scheme val="minor"/>
      </rPr>
      <t xml:space="preserve">: a situação/tratamento se aplica, é realizado alguns procedimentos de privacidade, mas não possui documentação para comprovação;
</t>
    </r>
    <r>
      <rPr>
        <b/>
        <u/>
        <sz val="12"/>
        <color theme="4" tint="-0.499984740745262"/>
        <rFont val="Calibri"/>
        <family val="2"/>
        <scheme val="minor"/>
      </rPr>
      <t>Realizado:</t>
    </r>
    <r>
      <rPr>
        <sz val="12"/>
        <color theme="4" tint="-0.499984740745262"/>
        <rFont val="Calibri"/>
        <family val="2"/>
        <scheme val="minor"/>
      </rPr>
      <t xml:space="preserve"> a empresa possui um ótimo nível de conformidade em relação a LGPD, nesta situação/tratamento, </t>
    </r>
  </si>
  <si>
    <t>Nome da empresa</t>
  </si>
  <si>
    <t>Responsável</t>
  </si>
  <si>
    <t>E-mail</t>
  </si>
  <si>
    <t>Ruim</t>
  </si>
  <si>
    <t>Médio</t>
  </si>
  <si>
    <t>Ótimo</t>
  </si>
  <si>
    <t>IDEIAS DE ATUALIZAÇÃO</t>
  </si>
  <si>
    <t>Lorem impsum lorem impsum lorem impsum lorem impsum</t>
  </si>
  <si>
    <t>Estrutura de Governança</t>
  </si>
  <si>
    <t>Políticas e Normas</t>
  </si>
  <si>
    <t>Gestão de Consentimento e Transparência</t>
  </si>
  <si>
    <t>Gestão de Terceiros</t>
  </si>
  <si>
    <t>Gestão de Incidentes</t>
  </si>
  <si>
    <t>Treinamento e Conscientização</t>
  </si>
  <si>
    <t>Monitoramento CFTV</t>
  </si>
  <si>
    <t>0 - Estrutura de Governança</t>
  </si>
  <si>
    <t>Existe uma Política de privacidade atualizada?</t>
  </si>
  <si>
    <t>Existe uma Norma Interna de privacidade atualizada?</t>
  </si>
  <si>
    <t>Existe um procedimento para registro e revisão do Ropa's?</t>
  </si>
  <si>
    <t xml:space="preserve"> Existe um aprovador das novas atividades de tratamento de dados pessoais?</t>
  </si>
  <si>
    <t>1 – Políticas e Normas</t>
  </si>
  <si>
    <t>A empresa possui um organograma de cargos e funções atualizados?</t>
  </si>
  <si>
    <t>Houve a definição de uma pessoa para cuidar do tema LGPD?</t>
  </si>
  <si>
    <t>Foi elaborado um procedimento para gestão dos direitos dos titulares?</t>
  </si>
  <si>
    <t>A empresa indica com clareza como o titular pode exercer os seus direitos?</t>
  </si>
  <si>
    <t xml:space="preserve"> Foram elaborados templates de respostas padrões para os titulares?</t>
  </si>
  <si>
    <t xml:space="preserve"> Existe um mapeamento de pessoas e processos para a conclusão do
 atendimento de titulares?</t>
  </si>
  <si>
    <t xml:space="preserve"> A empresa comunica a finalidade, forma e duração do tratamento e como exercer os direitos aos titulares?</t>
  </si>
  <si>
    <t>3 - Gestão de Terceiros</t>
  </si>
  <si>
    <t>Existe um procedimento de avaliação de terceiros?</t>
  </si>
  <si>
    <t>Existe um mecanismo de avaliação de terceiros?</t>
  </si>
  <si>
    <t>Os contratos estão aditados?</t>
  </si>
  <si>
    <t xml:space="preserve"> Possui cláusulas padrões de LGPD para serem aplicadas aos contratos?</t>
  </si>
  <si>
    <t>7 – Treinamento e Conscientização</t>
  </si>
  <si>
    <t>Existe um planejamento anual de treinamento e conscientização</t>
  </si>
  <si>
    <t>Existem materiais para treinamentos?</t>
  </si>
  <si>
    <t>5 - Gestão de Incidentes</t>
  </si>
  <si>
    <t>6 – Gestão de Consentimento e Transparência</t>
  </si>
  <si>
    <t>Existe templates de avisos de privacidade?</t>
  </si>
  <si>
    <t xml:space="preserve"> o consentimento é registrado adequadamente?</t>
  </si>
  <si>
    <t>o site possui gerenciador de cookies?</t>
  </si>
  <si>
    <t/>
  </si>
  <si>
    <t>Foram desenvolvidos modelos de avisos de privacidade?</t>
  </si>
  <si>
    <t>A LGPD é aplicada no início de cada projeto?</t>
  </si>
  <si>
    <t xml:space="preserve"> Já foi realizado algum treinamento sobre LGPD na empresa?</t>
  </si>
  <si>
    <t>Foi aplicado algum questionário interno para identificar a aderência do tema?</t>
  </si>
  <si>
    <t>A análise está distribuida em: 
Visão da Estrutura da Organização, Legalidade e Princípios, Direitos dos Titulares, Responsabilidade e Governança, Transferências e Violações, Gestão de Violação e Dados Pessoais, Marketing Direto, Governança de Compartilhamento de Dados e Avaliação.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</si>
</sst>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00&quot;.&quot;000&quot;.&quot;000&quot;/&quot;0000\-00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58585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2" tint="-0.749992370372631"/>
      <name val="Calibri"/>
      <family val="2"/>
    </font>
    <font>
      <b/>
      <sz val="26"/>
      <color theme="2" tint="-9.9978637043366805E-2"/>
      <name val="Book Antiqua"/>
      <family val="1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24"/>
      <color rgb="FF666666"/>
      <name val="Arial Black"/>
      <family val="2"/>
    </font>
    <font>
      <b/>
      <sz val="18"/>
      <color theme="0"/>
      <name val="UniviaW01-Book"/>
    </font>
    <font>
      <sz val="12"/>
      <color theme="1"/>
      <name val="Calibri"/>
      <family val="2"/>
    </font>
    <font>
      <b/>
      <sz val="18"/>
      <color theme="1" tint="0.249977111117893"/>
      <name val="Calibri"/>
      <family val="2"/>
      <scheme val="minor"/>
    </font>
    <font>
      <sz val="11"/>
      <color theme="1"/>
      <name val="Aganè S"/>
    </font>
    <font>
      <b/>
      <sz val="14"/>
      <color theme="1"/>
      <name val="Aganè S"/>
    </font>
    <font>
      <sz val="14"/>
      <color theme="1"/>
      <name val="Aganè S"/>
    </font>
    <font>
      <b/>
      <sz val="14"/>
      <color theme="0"/>
      <name val="Aganè S"/>
    </font>
    <font>
      <b/>
      <sz val="12"/>
      <color theme="0"/>
      <name val="Aganè S"/>
    </font>
    <font>
      <b/>
      <sz val="11"/>
      <color theme="0"/>
      <name val="Aganè S"/>
    </font>
    <font>
      <sz val="11"/>
      <name val="Aganè S"/>
    </font>
    <font>
      <sz val="11"/>
      <color theme="1" tint="0.14999847407452621"/>
      <name val="Aganè S"/>
    </font>
    <font>
      <b/>
      <sz val="11"/>
      <color theme="1" tint="0.14999847407452621"/>
      <name val="Aganè S"/>
    </font>
    <font>
      <i/>
      <sz val="11"/>
      <color theme="1" tint="0.14999847407452621"/>
      <name val="Aganè S"/>
    </font>
    <font>
      <b/>
      <sz val="10"/>
      <color theme="1"/>
      <name val="Aganè S"/>
    </font>
    <font>
      <b/>
      <sz val="10"/>
      <color theme="1" tint="0.14999847407452621"/>
      <name val="Aganè S"/>
    </font>
    <font>
      <sz val="11"/>
      <color theme="0"/>
      <name val="Calibri"/>
      <family val="2"/>
      <scheme val="minor"/>
    </font>
    <font>
      <sz val="11"/>
      <color rgb="FFFF0000"/>
      <name val="Aganè S"/>
    </font>
    <font>
      <sz val="14"/>
      <color rgb="FFFF0000"/>
      <name val="Aganè S"/>
    </font>
    <font>
      <sz val="14"/>
      <color theme="4" tint="-0.499984740745262"/>
      <name val="Arial Black"/>
      <family val="2"/>
    </font>
    <font>
      <sz val="24"/>
      <color theme="4" tint="-0.499984740745262"/>
      <name val="Arial Black"/>
      <family val="2"/>
    </font>
    <font>
      <sz val="12"/>
      <color theme="4" tint="-0.499984740745262"/>
      <name val="Calibri"/>
      <family val="2"/>
    </font>
    <font>
      <b/>
      <u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26"/>
      <color theme="0"/>
      <name val="Aganè S"/>
    </font>
    <font>
      <sz val="9"/>
      <color theme="1"/>
      <name val="Aganè S"/>
    </font>
    <font>
      <sz val="12"/>
      <color theme="1"/>
      <name val="Aganè S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20124D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0" fillId="0" borderId="1" xfId="0" applyBorder="1"/>
    <xf numFmtId="0" fontId="14" fillId="8" borderId="9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9" borderId="0" xfId="0" applyFill="1"/>
    <xf numFmtId="0" fontId="10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left" vertical="top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horizontal="left" vertical="center" wrapText="1"/>
    </xf>
    <xf numFmtId="1" fontId="4" fillId="9" borderId="0" xfId="0" applyNumberFormat="1" applyFont="1" applyFill="1" applyAlignment="1">
      <alignment horizontal="center" vertical="center" shrinkToFit="1"/>
    </xf>
    <xf numFmtId="0" fontId="23" fillId="0" borderId="0" xfId="0" applyFont="1"/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/>
    <xf numFmtId="2" fontId="23" fillId="0" borderId="0" xfId="0" applyNumberFormat="1" applyFont="1" applyAlignment="1">
      <alignment horizontal="center" vertical="center"/>
    </xf>
    <xf numFmtId="0" fontId="28" fillId="10" borderId="0" xfId="0" applyFont="1" applyFill="1" applyAlignment="1">
      <alignment horizontal="center" vertical="center" wrapText="1"/>
    </xf>
    <xf numFmtId="0" fontId="29" fillId="11" borderId="0" xfId="0" applyFont="1" applyFill="1" applyAlignment="1">
      <alignment horizontal="left" vertical="center" wrapText="1"/>
    </xf>
    <xf numFmtId="10" fontId="29" fillId="11" borderId="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" fontId="23" fillId="0" borderId="0" xfId="0" applyNumberFormat="1" applyFont="1"/>
    <xf numFmtId="0" fontId="30" fillId="11" borderId="13" xfId="0" applyFont="1" applyFill="1" applyBorder="1" applyAlignment="1">
      <alignment vertical="center" wrapText="1"/>
    </xf>
    <xf numFmtId="0" fontId="30" fillId="11" borderId="14" xfId="0" applyFont="1" applyFill="1" applyBorder="1" applyAlignment="1">
      <alignment vertical="center" wrapText="1"/>
    </xf>
    <xf numFmtId="0" fontId="30" fillId="11" borderId="14" xfId="0" applyFont="1" applyFill="1" applyBorder="1" applyAlignment="1">
      <alignment horizontal="left" vertical="center" wrapText="1"/>
    </xf>
    <xf numFmtId="0" fontId="30" fillId="11" borderId="1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14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3" fillId="10" borderId="0" xfId="0" applyFont="1" applyFill="1"/>
    <xf numFmtId="0" fontId="24" fillId="1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vertical="center" wrapText="1"/>
    </xf>
    <xf numFmtId="0" fontId="33" fillId="10" borderId="0" xfId="0" applyFont="1" applyFill="1" applyAlignment="1">
      <alignment wrapText="1"/>
    </xf>
    <xf numFmtId="0" fontId="26" fillId="10" borderId="0" xfId="0" applyFont="1" applyFill="1" applyAlignment="1">
      <alignment horizontal="center" vertical="center" wrapText="1"/>
    </xf>
    <xf numFmtId="0" fontId="36" fillId="10" borderId="0" xfId="0" applyFont="1" applyFill="1"/>
    <xf numFmtId="0" fontId="36" fillId="0" borderId="0" xfId="0" applyFont="1"/>
    <xf numFmtId="0" fontId="37" fillId="0" borderId="0" xfId="0" applyFont="1"/>
    <xf numFmtId="2" fontId="36" fillId="0" borderId="0" xfId="0" applyNumberFormat="1" applyFont="1"/>
    <xf numFmtId="2" fontId="36" fillId="0" borderId="0" xfId="0" applyNumberFormat="1" applyFont="1" applyAlignment="1">
      <alignment vertical="center"/>
    </xf>
    <xf numFmtId="1" fontId="36" fillId="0" borderId="0" xfId="0" applyNumberFormat="1" applyFont="1"/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wrapText="1"/>
    </xf>
    <xf numFmtId="0" fontId="1" fillId="11" borderId="14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2" fontId="35" fillId="11" borderId="14" xfId="0" applyNumberFormat="1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left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vertical="center" wrapText="1"/>
    </xf>
    <xf numFmtId="0" fontId="19" fillId="13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23" fillId="11" borderId="0" xfId="0" applyFont="1" applyFill="1"/>
    <xf numFmtId="0" fontId="43" fillId="11" borderId="0" xfId="0" applyFont="1" applyFill="1" applyAlignment="1">
      <alignment vertical="center" wrapText="1"/>
    </xf>
    <xf numFmtId="0" fontId="44" fillId="11" borderId="0" xfId="0" applyFont="1" applyFill="1"/>
    <xf numFmtId="0" fontId="45" fillId="11" borderId="0" xfId="0" applyFont="1" applyFill="1" applyAlignment="1">
      <alignment vertical="center"/>
    </xf>
    <xf numFmtId="0" fontId="44" fillId="11" borderId="0" xfId="0" applyFont="1" applyFill="1" applyAlignment="1">
      <alignment horizontal="left"/>
    </xf>
    <xf numFmtId="0" fontId="23" fillId="11" borderId="0" xfId="0" applyFont="1" applyFill="1" applyAlignment="1">
      <alignment horizontal="left"/>
    </xf>
    <xf numFmtId="0" fontId="23" fillId="11" borderId="0" xfId="0" applyFont="1" applyFill="1" applyAlignment="1">
      <alignment vertical="center"/>
    </xf>
    <xf numFmtId="0" fontId="27" fillId="11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8" fillId="10" borderId="0" xfId="0" applyFont="1" applyFill="1" applyAlignment="1">
      <alignment horizontal="center" vertical="top" wrapText="1"/>
    </xf>
    <xf numFmtId="10" fontId="29" fillId="11" borderId="0" xfId="1" applyNumberFormat="1" applyFont="1" applyFill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6" fillId="10" borderId="17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left" vertical="center"/>
    </xf>
    <xf numFmtId="0" fontId="0" fillId="0" borderId="0" xfId="0" quotePrefix="1"/>
    <xf numFmtId="0" fontId="45" fillId="9" borderId="0" xfId="0" applyFont="1" applyFill="1" applyAlignment="1" applyProtection="1">
      <alignment horizontal="center" vertical="center"/>
      <protection locked="0"/>
    </xf>
    <xf numFmtId="164" fontId="45" fillId="9" borderId="0" xfId="0" applyNumberFormat="1" applyFont="1" applyFill="1" applyAlignment="1" applyProtection="1">
      <alignment horizontal="center" vertical="center"/>
      <protection locked="0"/>
    </xf>
    <xf numFmtId="0" fontId="46" fillId="9" borderId="0" xfId="2" applyFill="1" applyBorder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  <xf numFmtId="0" fontId="17" fillId="9" borderId="0" xfId="0" applyFont="1" applyFill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Porcentagem" xfId="1" builtinId="5"/>
  </cellStyles>
  <dxfs count="96">
    <dxf>
      <font>
        <b/>
        <i val="0"/>
      </font>
      <fill>
        <patternFill>
          <bgColor theme="5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98607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00FF00"/>
        </patternFill>
      </fill>
    </dxf>
    <dxf>
      <fill>
        <patternFill>
          <bgColor rgb="FF009900"/>
        </patternFill>
      </fill>
    </dxf>
    <dxf>
      <fill>
        <patternFill>
          <bgColor rgb="FFFF66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98607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bgColor rgb="FFFC5D04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99107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98607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4"/>
      </font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0099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99107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 patternType="solid"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ganè S"/>
        <scheme val="none"/>
      </font>
      <fill>
        <patternFill patternType="solid">
          <fgColor indexed="6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anè S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ganè S"/>
        <scheme val="none"/>
      </font>
      <fill>
        <patternFill patternType="solid">
          <fgColor indexed="64"/>
          <bgColor theme="4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  <color rgb="FFEDEDED"/>
      <color rgb="FF00FF00"/>
      <color rgb="FF009900"/>
      <color rgb="FFFF6600"/>
      <color rgb="FFFF3300"/>
      <color rgb="FFEB5E07"/>
      <color rgb="FF66FF66"/>
      <color rgb="FFFF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556768"/>
        <c:axId val="1924554592"/>
      </c:barChart>
      <c:catAx>
        <c:axId val="1924556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4554592"/>
        <c:crosses val="autoZero"/>
        <c:auto val="1"/>
        <c:lblAlgn val="ctr"/>
        <c:lblOffset val="100"/>
        <c:noMultiLvlLbl val="0"/>
      </c:catAx>
      <c:valAx>
        <c:axId val="19245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45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'PRÉ-ASSESSMENT'!$BK$7</c:f>
              <c:strCache>
                <c:ptCount val="1"/>
                <c:pt idx="0">
                  <c:v>FEITO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'PRÉ-ASSESSMENT'!$BJ$8:$BJ$16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'PRÉ-ASSESSMENT'!$BK$8:$BK$16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4-4D3C-9DCF-8AE07CFD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408816"/>
        <c:axId val="1922411536"/>
      </c:barChart>
      <c:catAx>
        <c:axId val="192240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badi" panose="020B0604020104020204" pitchFamily="34" charset="0"/>
                <a:ea typeface="+mn-ea"/>
                <a:cs typeface="+mn-cs"/>
              </a:defRPr>
            </a:pPr>
            <a:endParaRPr lang="pt-BR"/>
          </a:p>
        </c:txPr>
        <c:crossAx val="1922411536"/>
        <c:crosses val="autoZero"/>
        <c:auto val="1"/>
        <c:lblAlgn val="ctr"/>
        <c:lblOffset val="100"/>
        <c:noMultiLvlLbl val="0"/>
      </c:catAx>
      <c:valAx>
        <c:axId val="192241153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922408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48257523625355"/>
          <c:y val="5.0925925925925923E-2"/>
          <c:w val="0.1681663198812140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'PRÉ-ASSESSMENT'!$BK$7</c:f>
              <c:strCache>
                <c:ptCount val="1"/>
                <c:pt idx="0">
                  <c:v>FEITO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'PRÉ-ASSESSMENT'!$BJ$8:$BJ$16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'PRÉ-ASSESSMENT'!$BK$8:$BK$16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4-45C3-8CC5-94003A7D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416432"/>
        <c:axId val="172017696"/>
      </c:barChart>
      <c:catAx>
        <c:axId val="192241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017696"/>
        <c:crosses val="autoZero"/>
        <c:auto val="1"/>
        <c:lblAlgn val="ctr"/>
        <c:lblOffset val="100"/>
        <c:noMultiLvlLbl val="0"/>
      </c:catAx>
      <c:valAx>
        <c:axId val="1720176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92241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'PRÉ-ASSESSMENT'!$BN$7</c:f>
              <c:strCache>
                <c:ptCount val="1"/>
                <c:pt idx="0">
                  <c:v>FEITO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'PRÉ-ASSESSMENT'!$BM$8:$BM$16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'PRÉ-ASSESSMENT'!$BN$8:$BN$16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F-4088-AF81-DDC56633A37A}"/>
            </c:ext>
          </c:extLst>
        </c:ser>
        <c:ser>
          <c:idx val="1"/>
          <c:order val="1"/>
          <c:tx>
            <c:strRef>
              <c:f>'PRÉ-ASSESSMENT'!$BO$7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'PRÉ-ASSESSMENT'!$BM$8:$BM$16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'PRÉ-ASSESSMENT'!$BO$8:$BO$16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F-4088-AF81-DDC56633A37A}"/>
            </c:ext>
          </c:extLst>
        </c:ser>
        <c:ser>
          <c:idx val="2"/>
          <c:order val="2"/>
          <c:tx>
            <c:strRef>
              <c:f>'PRÉ-ASSESSMENT'!$BP$7</c:f>
              <c:strCache>
                <c:ptCount val="1"/>
                <c:pt idx="0">
                  <c:v>Médio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'PRÉ-ASSESSMENT'!$BM$8:$BM$16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'PRÉ-ASSESSMENT'!$BP$8:$BP$16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F-4088-AF81-DDC56633A37A}"/>
            </c:ext>
          </c:extLst>
        </c:ser>
        <c:ser>
          <c:idx val="3"/>
          <c:order val="3"/>
          <c:tx>
            <c:strRef>
              <c:f>'PRÉ-ASSESSMENT'!$BQ$7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'PRÉ-ASSESSMENT'!$BM$8:$BM$16</c:f>
              <c:strCache>
                <c:ptCount val="9"/>
                <c:pt idx="0">
                  <c:v>Estrutura de Governança</c:v>
                </c:pt>
                <c:pt idx="1">
                  <c:v>Políticas e Normas</c:v>
                </c:pt>
                <c:pt idx="2">
                  <c:v>Direito dos Titulares</c:v>
                </c:pt>
                <c:pt idx="3">
                  <c:v>Gestão de Consentimento e Transparência</c:v>
                </c:pt>
                <c:pt idx="4">
                  <c:v>Segurança Dos Dados, Trasnferencia Internacional e Violações</c:v>
                </c:pt>
                <c:pt idx="5">
                  <c:v>Gestão de Terceiros</c:v>
                </c:pt>
                <c:pt idx="6">
                  <c:v>Gestão de Incidentes</c:v>
                </c:pt>
                <c:pt idx="7">
                  <c:v>Treinamento e Conscientização</c:v>
                </c:pt>
                <c:pt idx="8">
                  <c:v>Monitoramento CFTV</c:v>
                </c:pt>
              </c:strCache>
            </c:strRef>
          </c:cat>
          <c:val>
            <c:numRef>
              <c:f>'PRÉ-ASSESSMENT'!$BQ$8:$BQ$16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F-4088-AF81-DDC56633A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2024224"/>
        <c:axId val="172019872"/>
      </c:barChart>
      <c:catAx>
        <c:axId val="1720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019872"/>
        <c:crosses val="autoZero"/>
        <c:auto val="1"/>
        <c:lblAlgn val="ctr"/>
        <c:lblOffset val="100"/>
        <c:noMultiLvlLbl val="0"/>
      </c:catAx>
      <c:valAx>
        <c:axId val="1720198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20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N&#193;LISE!A1"/><Relationship Id="rId2" Type="http://schemas.openxmlformats.org/officeDocument/2006/relationships/hyperlink" Target="#'PR&#201;-ASSESSMENT'!A1"/><Relationship Id="rId1" Type="http://schemas.openxmlformats.org/officeDocument/2006/relationships/hyperlink" Target="#Introdu&#231;&#227;o!A1"/><Relationship Id="rId5" Type="http://schemas.openxmlformats.org/officeDocument/2006/relationships/hyperlink" Target="#MATURIDADE!A1"/><Relationship Id="rId4" Type="http://schemas.openxmlformats.org/officeDocument/2006/relationships/hyperlink" Target="#'IN&#205;CIO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N&#193;LISE!A1"/><Relationship Id="rId2" Type="http://schemas.openxmlformats.org/officeDocument/2006/relationships/hyperlink" Target="#'PR&#201;-ASSESSMENT'!A1"/><Relationship Id="rId1" Type="http://schemas.openxmlformats.org/officeDocument/2006/relationships/hyperlink" Target="#Introdu&#231;&#227;o!A1"/><Relationship Id="rId5" Type="http://schemas.openxmlformats.org/officeDocument/2006/relationships/hyperlink" Target="#MATURIDADE!A1"/><Relationship Id="rId4" Type="http://schemas.openxmlformats.org/officeDocument/2006/relationships/hyperlink" Target="#'IN&#205;CIO 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N&#193;LISE!A1"/><Relationship Id="rId2" Type="http://schemas.openxmlformats.org/officeDocument/2006/relationships/hyperlink" Target="#'PR&#201;-ASSESSMENT'!A1"/><Relationship Id="rId1" Type="http://schemas.openxmlformats.org/officeDocument/2006/relationships/hyperlink" Target="#Introdu&#231;&#227;o!A1"/><Relationship Id="rId5" Type="http://schemas.openxmlformats.org/officeDocument/2006/relationships/hyperlink" Target="#MATURIDADE!A1"/><Relationship Id="rId4" Type="http://schemas.openxmlformats.org/officeDocument/2006/relationships/hyperlink" Target="#'IN&#205;CIO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PR&#201;-ASSESSMENT'!A1"/><Relationship Id="rId3" Type="http://schemas.openxmlformats.org/officeDocument/2006/relationships/image" Target="../media/image1.png"/><Relationship Id="rId7" Type="http://schemas.openxmlformats.org/officeDocument/2006/relationships/hyperlink" Target="#Introdu&#231;&#227;o!A1"/><Relationship Id="rId12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4.svg"/><Relationship Id="rId11" Type="http://schemas.openxmlformats.org/officeDocument/2006/relationships/hyperlink" Target="#MATURIDADE!A1"/><Relationship Id="rId5" Type="http://schemas.openxmlformats.org/officeDocument/2006/relationships/image" Target="../media/image3.png"/><Relationship Id="rId10" Type="http://schemas.openxmlformats.org/officeDocument/2006/relationships/hyperlink" Target="#'IN&#205;CIO '!A1"/><Relationship Id="rId4" Type="http://schemas.openxmlformats.org/officeDocument/2006/relationships/image" Target="../media/image2.svg"/><Relationship Id="rId9" Type="http://schemas.openxmlformats.org/officeDocument/2006/relationships/hyperlink" Target="#AN&#193;LISE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AN&#193;LISE!A1"/><Relationship Id="rId7" Type="http://schemas.openxmlformats.org/officeDocument/2006/relationships/image" Target="../media/image2.svg"/><Relationship Id="rId12" Type="http://schemas.openxmlformats.org/officeDocument/2006/relationships/image" Target="../media/image8.svg"/><Relationship Id="rId2" Type="http://schemas.openxmlformats.org/officeDocument/2006/relationships/hyperlink" Target="#'PR&#201;-ASSESSMENT'!A1"/><Relationship Id="rId1" Type="http://schemas.openxmlformats.org/officeDocument/2006/relationships/hyperlink" Target="#Introdu&#231;&#227;o!A1"/><Relationship Id="rId6" Type="http://schemas.openxmlformats.org/officeDocument/2006/relationships/image" Target="../media/image1.png"/><Relationship Id="rId11" Type="http://schemas.openxmlformats.org/officeDocument/2006/relationships/image" Target="../media/image7.png"/><Relationship Id="rId5" Type="http://schemas.openxmlformats.org/officeDocument/2006/relationships/hyperlink" Target="#MATURIDADE!A1"/><Relationship Id="rId10" Type="http://schemas.openxmlformats.org/officeDocument/2006/relationships/hyperlink" Target="#IDEIAS!A1"/><Relationship Id="rId4" Type="http://schemas.openxmlformats.org/officeDocument/2006/relationships/hyperlink" Target="#'IN&#205;CIO '!A1"/><Relationship Id="rId9" Type="http://schemas.openxmlformats.org/officeDocument/2006/relationships/image" Target="../media/image6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N&#193;LISE!A1"/><Relationship Id="rId2" Type="http://schemas.openxmlformats.org/officeDocument/2006/relationships/hyperlink" Target="#'PR&#201;-ASSESSMENT'!A1"/><Relationship Id="rId1" Type="http://schemas.openxmlformats.org/officeDocument/2006/relationships/hyperlink" Target="#Introdu&#231;&#227;o!A1"/><Relationship Id="rId5" Type="http://schemas.openxmlformats.org/officeDocument/2006/relationships/hyperlink" Target="#MATURIDADE!A1"/><Relationship Id="rId4" Type="http://schemas.openxmlformats.org/officeDocument/2006/relationships/hyperlink" Target="#'IN&#205;CIO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11596</xdr:colOff>
      <xdr:row>0</xdr:row>
      <xdr:rowOff>3312</xdr:rowOff>
    </xdr:from>
    <xdr:to>
      <xdr:col>31</xdr:col>
      <xdr:colOff>420601</xdr:colOff>
      <xdr:row>3</xdr:row>
      <xdr:rowOff>1176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596" y="3312"/>
          <a:ext cx="19278030" cy="712239"/>
          <a:chOff x="0" y="0"/>
          <a:chExt cx="19387328" cy="722178"/>
        </a:xfrm>
      </xdr:grpSpPr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15" name="Retângulo 6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17" name="Retângulo 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8" name="Retângulo 6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20" name="Retângulo 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21" name="Retângulo 6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8" name="Retângulo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9" name="Retângul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0" name="Retângulo 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11" name="Retângulo 6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3" name="Retângulo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14655</xdr:colOff>
      <xdr:row>8</xdr:row>
      <xdr:rowOff>7327</xdr:rowOff>
    </xdr:to>
    <xdr:sp macro="" textlink="">
      <xdr:nvSpPr>
        <xdr:cNvPr id="30" name="Retângulo: Cantos Arredondado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8695" y="2264019"/>
          <a:ext cx="3985114" cy="271096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0</xdr:colOff>
      <xdr:row>8</xdr:row>
      <xdr:rowOff>262308</xdr:rowOff>
    </xdr:from>
    <xdr:to>
      <xdr:col>8</xdr:col>
      <xdr:colOff>13188</xdr:colOff>
      <xdr:row>10</xdr:row>
      <xdr:rowOff>5865</xdr:rowOff>
    </xdr:to>
    <xdr:sp macro="" textlink="">
      <xdr:nvSpPr>
        <xdr:cNvPr id="31" name="Retângulo: Cantos Arredondado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67228" y="2790096"/>
          <a:ext cx="3985114" cy="271096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0</xdr:colOff>
      <xdr:row>12</xdr:row>
      <xdr:rowOff>259385</xdr:rowOff>
    </xdr:from>
    <xdr:to>
      <xdr:col>8</xdr:col>
      <xdr:colOff>10254</xdr:colOff>
      <xdr:row>14</xdr:row>
      <xdr:rowOff>2942</xdr:rowOff>
    </xdr:to>
    <xdr:sp macro="" textlink="">
      <xdr:nvSpPr>
        <xdr:cNvPr id="33" name="Retângulo: Cantos Arredondado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564294" y="3842250"/>
          <a:ext cx="3985114" cy="271096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197827</xdr:colOff>
      <xdr:row>15</xdr:row>
      <xdr:rowOff>124557</xdr:rowOff>
    </xdr:from>
    <xdr:to>
      <xdr:col>6</xdr:col>
      <xdr:colOff>227136</xdr:colOff>
      <xdr:row>17</xdr:row>
      <xdr:rowOff>100377</xdr:rowOff>
    </xdr:to>
    <xdr:grpSp>
      <xdr:nvGrpSpPr>
        <xdr:cNvPr id="35" name="Agrupar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750402" y="4182207"/>
          <a:ext cx="2172434" cy="375870"/>
          <a:chOff x="627185" y="904875"/>
          <a:chExt cx="5102469" cy="523141"/>
        </a:xfrm>
      </xdr:grpSpPr>
      <xdr:sp macro="" textlink="">
        <xdr:nvSpPr>
          <xdr:cNvPr id="36" name="Retângulo: Cantos Arredondados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627185" y="914399"/>
            <a:ext cx="5102469" cy="513617"/>
          </a:xfrm>
          <a:prstGeom prst="roundRect">
            <a:avLst>
              <a:gd name="adj" fmla="val 50000"/>
            </a:avLst>
          </a:prstGeom>
          <a:gradFill>
            <a:gsLst>
              <a:gs pos="12000">
                <a:schemeClr val="accent1">
                  <a:lumMod val="60000"/>
                  <a:lumOff val="40000"/>
                </a:schemeClr>
              </a:gs>
              <a:gs pos="49000">
                <a:schemeClr val="accent1"/>
              </a:gs>
              <a:gs pos="100000">
                <a:schemeClr val="accent1"/>
              </a:gs>
            </a:gsLst>
            <a:lin ang="15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00"/>
          </a:p>
        </xdr:txBody>
      </xdr:sp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443404" y="904875"/>
            <a:ext cx="3961608" cy="5136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 b="1">
                <a:latin typeface="Aganè S" pitchFamily="2" charset="0"/>
                <a:cs typeface="Arial" panose="020B0604020202020204" pitchFamily="34" charset="0"/>
              </a:rPr>
              <a:t>PRÓXIMO PASSO &gt;&gt;</a:t>
            </a:r>
            <a:endParaRPr lang="pt-BR" sz="1400">
              <a:latin typeface="Aganè S" pitchFamily="2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480646</xdr:colOff>
      <xdr:row>4</xdr:row>
      <xdr:rowOff>274759</xdr:rowOff>
    </xdr:from>
    <xdr:to>
      <xdr:col>9</xdr:col>
      <xdr:colOff>65942</xdr:colOff>
      <xdr:row>5</xdr:row>
      <xdr:rowOff>197093</xdr:rowOff>
    </xdr:to>
    <xdr:grpSp>
      <xdr:nvGrpSpPr>
        <xdr:cNvPr id="43" name="Agrupa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480646" y="1103434"/>
          <a:ext cx="5109796" cy="522409"/>
          <a:chOff x="480646" y="1074859"/>
          <a:chExt cx="5109796" cy="522409"/>
        </a:xfrm>
      </xdr:grpSpPr>
      <xdr:sp macro="" textlink="">
        <xdr:nvSpPr>
          <xdr:cNvPr id="23" name="Retângulo: Cantos Arredondados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480646" y="1084370"/>
            <a:ext cx="5109796" cy="512898"/>
          </a:xfrm>
          <a:prstGeom prst="roundRect">
            <a:avLst>
              <a:gd name="adj" fmla="val 50000"/>
            </a:avLst>
          </a:prstGeom>
          <a:gradFill>
            <a:gsLst>
              <a:gs pos="12000">
                <a:schemeClr val="accent1">
                  <a:lumMod val="60000"/>
                  <a:lumOff val="40000"/>
                </a:schemeClr>
              </a:gs>
              <a:gs pos="49000">
                <a:schemeClr val="accent1"/>
              </a:gs>
              <a:gs pos="100000">
                <a:schemeClr val="accent1"/>
              </a:gs>
            </a:gsLst>
            <a:lin ang="15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5" name="Retângul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298037" y="1074859"/>
            <a:ext cx="3967297" cy="51289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Aganè S" pitchFamily="2" charset="0"/>
                <a:cs typeface="Arial" panose="020B0604020202020204" pitchFamily="34" charset="0"/>
              </a:rPr>
              <a:t>NÍVEL DE MATURIDADE LGPD</a:t>
            </a:r>
            <a:endParaRPr lang="pt-BR" sz="1800">
              <a:latin typeface="Aganè S" pitchFamily="2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14</xdr:col>
      <xdr:colOff>423053</xdr:colOff>
      <xdr:row>3</xdr:row>
      <xdr:rowOff>7803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0"/>
          <a:ext cx="19387328" cy="722178"/>
          <a:chOff x="0" y="0"/>
          <a:chExt cx="19387328" cy="722178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11" name="Retângulo 6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12" name="Retângulo 6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3" name="Retângulo 6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14" name="Retângulo 6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5" name="Retângulo 6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6" name="Retângulo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7" name="Retângul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8" name="Retângulo 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9" name="Retângulo 6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0" name="Retângulo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19</xdr:col>
      <xdr:colOff>564661</xdr:colOff>
      <xdr:row>3</xdr:row>
      <xdr:rowOff>1591</xdr:rowOff>
    </xdr:to>
    <xdr:grpSp>
      <xdr:nvGrpSpPr>
        <xdr:cNvPr id="55" name="Agrupa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pSpPr/>
      </xdr:nvGrpSpPr>
      <xdr:grpSpPr>
        <a:xfrm>
          <a:off x="0" y="0"/>
          <a:ext cx="19452736" cy="687391"/>
          <a:chOff x="0" y="0"/>
          <a:chExt cx="19387328" cy="722178"/>
        </a:xfrm>
      </xdr:grpSpPr>
      <xdr:sp macro="" textlink="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48" name="Agrupar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49" name="Retângulo 6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50" name="Retângulo 6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51" name="Retângulo 6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52" name="Retângulo 6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53" name="Retângulo 6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41" name="Agrupar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31" name="Retângulo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32" name="Retângul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33" name="Retângulo 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26" name="Retângulo 6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30" name="Retângulo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071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994811</xdr:colOff>
      <xdr:row>8</xdr:row>
      <xdr:rowOff>120711</xdr:rowOff>
    </xdr:from>
    <xdr:to>
      <xdr:col>6</xdr:col>
      <xdr:colOff>132800</xdr:colOff>
      <xdr:row>20</xdr:row>
      <xdr:rowOff>187568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1518686" y="2273361"/>
          <a:ext cx="4824414" cy="3657782"/>
          <a:chOff x="4948419" y="1592690"/>
          <a:chExt cx="4811958" cy="3679030"/>
        </a:xfrm>
      </xdr:grpSpPr>
      <xdr:sp macro="" textlink="">
        <xdr:nvSpPr>
          <xdr:cNvPr id="5" name="Forma Livre: Forma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6247593" y="2242220"/>
            <a:ext cx="2268000" cy="2220679"/>
          </a:xfrm>
          <a:custGeom>
            <a:avLst/>
            <a:gdLst>
              <a:gd name="connsiteX0" fmla="*/ 1143000 w 2318845"/>
              <a:gd name="connsiteY0" fmla="*/ 0 h 2259724"/>
              <a:gd name="connsiteX1" fmla="*/ 1931276 w 2318845"/>
              <a:gd name="connsiteY1" fmla="*/ 275896 h 2259724"/>
              <a:gd name="connsiteX2" fmla="*/ 2318845 w 2318845"/>
              <a:gd name="connsiteY2" fmla="*/ 985345 h 2259724"/>
              <a:gd name="connsiteX3" fmla="*/ 2174328 w 2318845"/>
              <a:gd name="connsiteY3" fmla="*/ 1747345 h 2259724"/>
              <a:gd name="connsiteX4" fmla="*/ 1563414 w 2318845"/>
              <a:gd name="connsiteY4" fmla="*/ 2253155 h 2259724"/>
              <a:gd name="connsiteX5" fmla="*/ 755431 w 2318845"/>
              <a:gd name="connsiteY5" fmla="*/ 2259724 h 2259724"/>
              <a:gd name="connsiteX6" fmla="*/ 144518 w 2318845"/>
              <a:gd name="connsiteY6" fmla="*/ 1753914 h 2259724"/>
              <a:gd name="connsiteX7" fmla="*/ 0 w 2318845"/>
              <a:gd name="connsiteY7" fmla="*/ 965638 h 2259724"/>
              <a:gd name="connsiteX8" fmla="*/ 407276 w 2318845"/>
              <a:gd name="connsiteY8" fmla="*/ 269327 h 2259724"/>
              <a:gd name="connsiteX9" fmla="*/ 1143000 w 2318845"/>
              <a:gd name="connsiteY9" fmla="*/ 0 h 22597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318845" h="2259724">
                <a:moveTo>
                  <a:pt x="1143000" y="0"/>
                </a:moveTo>
                <a:lnTo>
                  <a:pt x="1931276" y="275896"/>
                </a:lnTo>
                <a:lnTo>
                  <a:pt x="2318845" y="985345"/>
                </a:lnTo>
                <a:lnTo>
                  <a:pt x="2174328" y="1747345"/>
                </a:lnTo>
                <a:lnTo>
                  <a:pt x="1563414" y="2253155"/>
                </a:lnTo>
                <a:lnTo>
                  <a:pt x="755431" y="2259724"/>
                </a:lnTo>
                <a:lnTo>
                  <a:pt x="144518" y="1753914"/>
                </a:lnTo>
                <a:lnTo>
                  <a:pt x="0" y="965638"/>
                </a:lnTo>
                <a:lnTo>
                  <a:pt x="407276" y="269327"/>
                </a:lnTo>
                <a:lnTo>
                  <a:pt x="1143000" y="0"/>
                </a:lnTo>
                <a:close/>
              </a:path>
            </a:pathLst>
          </a:cu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/>
          </a:p>
        </xdr:txBody>
      </xdr:sp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/>
        </xdr:nvGraphicFramePr>
        <xdr:xfrm>
          <a:off x="4948419" y="1592690"/>
          <a:ext cx="4811958" cy="36790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2</xdr:col>
      <xdr:colOff>736358</xdr:colOff>
      <xdr:row>20</xdr:row>
      <xdr:rowOff>84993</xdr:rowOff>
    </xdr:from>
    <xdr:to>
      <xdr:col>6</xdr:col>
      <xdr:colOff>433755</xdr:colOff>
      <xdr:row>38</xdr:row>
      <xdr:rowOff>104775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732</xdr:colOff>
      <xdr:row>4</xdr:row>
      <xdr:rowOff>49823</xdr:rowOff>
    </xdr:from>
    <xdr:to>
      <xdr:col>7</xdr:col>
      <xdr:colOff>476250</xdr:colOff>
      <xdr:row>4</xdr:row>
      <xdr:rowOff>564172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524607" y="945173"/>
          <a:ext cx="6771543" cy="514349"/>
          <a:chOff x="522536" y="952627"/>
          <a:chExt cx="6788639" cy="514349"/>
        </a:xfrm>
      </xdr:grpSpPr>
      <xdr:sp macro="" textlink="">
        <xdr:nvSpPr>
          <xdr:cNvPr id="7" name="Retângulo: Cantos Arredondados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522536" y="954091"/>
            <a:ext cx="6788639" cy="512885"/>
          </a:xfrm>
          <a:prstGeom prst="roundRect">
            <a:avLst>
              <a:gd name="adj" fmla="val 50000"/>
            </a:avLst>
          </a:prstGeom>
          <a:gradFill>
            <a:gsLst>
              <a:gs pos="12000">
                <a:schemeClr val="accent1">
                  <a:lumMod val="60000"/>
                  <a:lumOff val="40000"/>
                </a:schemeClr>
              </a:gs>
              <a:gs pos="49000">
                <a:schemeClr val="accent1"/>
              </a:gs>
              <a:gs pos="100000">
                <a:schemeClr val="accent1"/>
              </a:gs>
            </a:gsLst>
            <a:lin ang="15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2131441" y="954092"/>
            <a:ext cx="1692519" cy="512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05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</a:p>
        </xdr:txBody>
      </xdr:sp>
      <xdr:pic>
        <xdr:nvPicPr>
          <xdr:cNvPr id="10" name="Gráfico 9" descr="Cidade com preenchimento sólido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750439" y="1034688"/>
            <a:ext cx="360000" cy="360000"/>
          </a:xfrm>
          <a:prstGeom prst="rect">
            <a:avLst/>
          </a:prstGeom>
        </xdr:spPr>
      </xdr:pic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>
            <a:off x="4941971" y="952627"/>
            <a:ext cx="1706854" cy="512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000" b="1">
                <a:latin typeface="Arial" panose="020B0604020202020204" pitchFamily="34" charset="0"/>
                <a:cs typeface="Arial" panose="020B0604020202020204" pitchFamily="34" charset="0"/>
              </a:rPr>
              <a:t>Responsável:</a:t>
            </a:r>
          </a:p>
        </xdr:txBody>
      </xdr:sp>
      <xdr:cxnSp macro="">
        <xdr:nvCxnSpPr>
          <xdr:cNvPr id="17" name="Conector reto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CxnSpPr/>
        </xdr:nvCxnSpPr>
        <xdr:spPr>
          <a:xfrm>
            <a:off x="4036276" y="1020034"/>
            <a:ext cx="0" cy="373673"/>
          </a:xfrm>
          <a:prstGeom prst="line">
            <a:avLst/>
          </a:prstGeom>
          <a:ln>
            <a:solidFill>
              <a:schemeClr val="bg1">
                <a:alpha val="7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0" name="Gráfico 19" descr="Funcionário de escritório com preenchimento sólido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4630924" y="1020035"/>
            <a:ext cx="364779" cy="3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28</xdr:col>
      <xdr:colOff>156353</xdr:colOff>
      <xdr:row>3</xdr:row>
      <xdr:rowOff>17328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0" y="9525"/>
          <a:ext cx="19387328" cy="722178"/>
          <a:chOff x="0" y="0"/>
          <a:chExt cx="19387328" cy="722178"/>
        </a:xfrm>
      </xdr:grpSpPr>
      <xdr:sp macro="" textlink="">
        <xdr:nvSpPr>
          <xdr:cNvPr id="28" name="Retângulo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29" name="Agrupar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36" name="Retângulo 6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37" name="Retângulo 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38" name="Retângulo 6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39" name="Retângulo 6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40" name="Retângulo 6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30" name="Agrupar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31" name="Retângulo 6">
              <a:hlinkClick xmlns:r="http://schemas.openxmlformats.org/officeDocument/2006/relationships" r:id="rId7"/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32" name="Retângulo 6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33" name="Retângulo 6">
              <a:hlinkClick xmlns:r="http://schemas.openxmlformats.org/officeDocument/2006/relationships" r:id="rId9"/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34" name="Retângulo 6">
              <a:hlinkClick xmlns:r="http://schemas.openxmlformats.org/officeDocument/2006/relationships" r:id="rId10"/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35" name="Retângulo 6">
              <a:hlinkClick xmlns:r="http://schemas.openxmlformats.org/officeDocument/2006/relationships" r:id="rId11"/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 fPrintsWithSheet="0"/>
  </xdr:twoCellAnchor>
  <xdr:twoCellAnchor>
    <xdr:from>
      <xdr:col>1</xdr:col>
      <xdr:colOff>209550</xdr:colOff>
      <xdr:row>40</xdr:row>
      <xdr:rowOff>152400</xdr:rowOff>
    </xdr:from>
    <xdr:to>
      <xdr:col>8</xdr:col>
      <xdr:colOff>0</xdr:colOff>
      <xdr:row>55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19</xdr:col>
      <xdr:colOff>414356</xdr:colOff>
      <xdr:row>3</xdr:row>
      <xdr:rowOff>14015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19454831" cy="728390"/>
          <a:chOff x="0" y="0"/>
          <a:chExt cx="19387328" cy="722178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17" name="Retângulo 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18" name="Retângulo 6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9" name="Retângulo 6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20" name="Retângulo 6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21" name="Retângulo 6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6" name="Retângulo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9" name="Retângul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1" name="Retângulo 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14" name="Retângulo 6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6" name="Retângulo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 fPrintsWithSheet="0"/>
  </xdr:twoCellAnchor>
  <xdr:twoCellAnchor editAs="absolute">
    <xdr:from>
      <xdr:col>2</xdr:col>
      <xdr:colOff>19050</xdr:colOff>
      <xdr:row>4</xdr:row>
      <xdr:rowOff>201870</xdr:rowOff>
    </xdr:from>
    <xdr:to>
      <xdr:col>9</xdr:col>
      <xdr:colOff>1933575</xdr:colOff>
      <xdr:row>5</xdr:row>
      <xdr:rowOff>171801</xdr:rowOff>
    </xdr:to>
    <xdr:sp macro="" textlink="">
      <xdr:nvSpPr>
        <xdr:cNvPr id="24" name="Retângulo: Cantos Arredondados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66725" y="1116270"/>
          <a:ext cx="11811000" cy="646206"/>
        </a:xfrm>
        <a:prstGeom prst="roundRect">
          <a:avLst>
            <a:gd name="adj" fmla="val 50000"/>
          </a:avLst>
        </a:prstGeom>
        <a:gradFill>
          <a:gsLst>
            <a:gs pos="12000">
              <a:schemeClr val="accent1">
                <a:lumMod val="60000"/>
                <a:lumOff val="40000"/>
              </a:schemeClr>
            </a:gs>
            <a:gs pos="49000">
              <a:schemeClr val="accent1"/>
            </a:gs>
            <a:gs pos="100000">
              <a:schemeClr val="accent1"/>
            </a:gs>
          </a:gsLst>
          <a:lin ang="150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3</xdr:col>
      <xdr:colOff>969343</xdr:colOff>
      <xdr:row>4</xdr:row>
      <xdr:rowOff>201871</xdr:rowOff>
    </xdr:from>
    <xdr:to>
      <xdr:col>3</xdr:col>
      <xdr:colOff>3101822</xdr:colOff>
      <xdr:row>5</xdr:row>
      <xdr:rowOff>171801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2026618" y="1116271"/>
          <a:ext cx="2132479" cy="64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pt-BR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489303</xdr:colOff>
      <xdr:row>4</xdr:row>
      <xdr:rowOff>303417</xdr:rowOff>
    </xdr:from>
    <xdr:to>
      <xdr:col>3</xdr:col>
      <xdr:colOff>942883</xdr:colOff>
      <xdr:row>5</xdr:row>
      <xdr:rowOff>80722</xdr:rowOff>
    </xdr:to>
    <xdr:pic>
      <xdr:nvPicPr>
        <xdr:cNvPr id="27" name="Gráfico 26" descr="Cidade com preenchimento sólid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546578" y="1217817"/>
          <a:ext cx="453580" cy="45358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3926382</xdr:colOff>
      <xdr:row>4</xdr:row>
      <xdr:rowOff>200025</xdr:rowOff>
    </xdr:from>
    <xdr:to>
      <xdr:col>6</xdr:col>
      <xdr:colOff>447676</xdr:colOff>
      <xdr:row>5</xdr:row>
      <xdr:rowOff>169955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4983657" y="1114425"/>
          <a:ext cx="2293444" cy="64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Nível de maturidade da empresa:</a:t>
          </a:r>
        </a:p>
        <a:p>
          <a:pPr algn="l"/>
          <a:endParaRPr lang="pt-BR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3319681</xdr:colOff>
      <xdr:row>4</xdr:row>
      <xdr:rowOff>284954</xdr:rowOff>
    </xdr:from>
    <xdr:to>
      <xdr:col>3</xdr:col>
      <xdr:colOff>3319681</xdr:colOff>
      <xdr:row>5</xdr:row>
      <xdr:rowOff>79486</xdr:rowOff>
    </xdr:to>
    <xdr:cxnSp macro="">
      <xdr:nvCxnSpPr>
        <xdr:cNvPr id="29" name="Conector reto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4376956" y="1199354"/>
          <a:ext cx="0" cy="470807"/>
        </a:xfrm>
        <a:prstGeom prst="line">
          <a:avLst/>
        </a:prstGeom>
        <a:ln>
          <a:solidFill>
            <a:schemeClr val="bg1">
              <a:alpha val="7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3476625</xdr:colOff>
      <xdr:row>4</xdr:row>
      <xdr:rowOff>285750</xdr:rowOff>
    </xdr:from>
    <xdr:to>
      <xdr:col>3</xdr:col>
      <xdr:colOff>3930225</xdr:colOff>
      <xdr:row>5</xdr:row>
      <xdr:rowOff>63075</xdr:rowOff>
    </xdr:to>
    <xdr:pic>
      <xdr:nvPicPr>
        <xdr:cNvPr id="32" name="Gráfico 31" descr="Sirene com preenchimento sólid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533900" y="1200150"/>
          <a:ext cx="453600" cy="453600"/>
        </a:xfrm>
        <a:prstGeom prst="rect">
          <a:avLst/>
        </a:prstGeom>
      </xdr:spPr>
    </xdr:pic>
    <xdr:clientData/>
  </xdr:twoCellAnchor>
  <xdr:twoCellAnchor editAs="absolute">
    <xdr:from>
      <xdr:col>6</xdr:col>
      <xdr:colOff>519331</xdr:colOff>
      <xdr:row>4</xdr:row>
      <xdr:rowOff>294479</xdr:rowOff>
    </xdr:from>
    <xdr:to>
      <xdr:col>6</xdr:col>
      <xdr:colOff>519331</xdr:colOff>
      <xdr:row>5</xdr:row>
      <xdr:rowOff>89011</xdr:rowOff>
    </xdr:to>
    <xdr:cxnSp macro="">
      <xdr:nvCxnSpPr>
        <xdr:cNvPr id="33" name="Conector reto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>
          <a:off x="7348756" y="1208879"/>
          <a:ext cx="0" cy="470807"/>
        </a:xfrm>
        <a:prstGeom prst="line">
          <a:avLst/>
        </a:prstGeom>
        <a:ln>
          <a:solidFill>
            <a:schemeClr val="bg1">
              <a:alpha val="7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678357</xdr:colOff>
      <xdr:row>4</xdr:row>
      <xdr:rowOff>200025</xdr:rowOff>
    </xdr:from>
    <xdr:to>
      <xdr:col>9</xdr:col>
      <xdr:colOff>1771650</xdr:colOff>
      <xdr:row>5</xdr:row>
      <xdr:rowOff>169955</xdr:rowOff>
    </xdr:to>
    <xdr:sp macro="" textlink="$N$5">
      <xdr:nvSpPr>
        <xdr:cNvPr id="34" name="Retângul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7507782" y="1114425"/>
          <a:ext cx="4608018" cy="64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CDFE106B-9C73-4850-9D29-CDFFF333520E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A empresa não realiza tratamento de dados pessoais.</a:t>
          </a:fld>
          <a:endParaRPr lang="pt-BR" sz="105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3926382</xdr:colOff>
      <xdr:row>4</xdr:row>
      <xdr:rowOff>352425</xdr:rowOff>
    </xdr:from>
    <xdr:to>
      <xdr:col>6</xdr:col>
      <xdr:colOff>447676</xdr:colOff>
      <xdr:row>5</xdr:row>
      <xdr:rowOff>150905</xdr:rowOff>
    </xdr:to>
    <xdr:sp macro="" textlink="$N$4">
      <xdr:nvSpPr>
        <xdr:cNvPr id="35" name="Retângul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4983657" y="1266825"/>
          <a:ext cx="2293444" cy="4747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8B46EA48-BDB1-49B0-9F19-623855995607}" type="TxLink">
            <a:rPr lang="en-US" sz="1100" b="0" i="0" u="none" strike="noStrike">
              <a:solidFill>
                <a:srgbClr val="FFFFFF"/>
              </a:solidFill>
              <a:latin typeface="Calibri"/>
              <a:cs typeface="Calibri"/>
            </a:rPr>
            <a:pPr algn="l"/>
            <a:t>Não Aplicável</a:t>
          </a:fld>
          <a:endParaRPr lang="pt-BR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17</xdr:col>
      <xdr:colOff>266699</xdr:colOff>
      <xdr:row>0</xdr:row>
      <xdr:rowOff>142875</xdr:rowOff>
    </xdr:from>
    <xdr:to>
      <xdr:col>18</xdr:col>
      <xdr:colOff>123824</xdr:colOff>
      <xdr:row>2</xdr:row>
      <xdr:rowOff>133350</xdr:rowOff>
    </xdr:to>
    <xdr:pic>
      <xdr:nvPicPr>
        <xdr:cNvPr id="8" name="Gráfico 7" descr="Lâmpada e engrenagem com preenchiment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8087974" y="142875"/>
          <a:ext cx="466725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23</xdr:col>
      <xdr:colOff>461981</xdr:colOff>
      <xdr:row>3</xdr:row>
      <xdr:rowOff>14015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0"/>
          <a:ext cx="19454831" cy="728390"/>
          <a:chOff x="0" y="0"/>
          <a:chExt cx="19387328" cy="722178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0"/>
            <a:ext cx="19387328" cy="722178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pSpPr/>
        </xdr:nvGrpSpPr>
        <xdr:grpSpPr>
          <a:xfrm>
            <a:off x="42106" y="196727"/>
            <a:ext cx="6741078" cy="352536"/>
            <a:chOff x="6938" y="190867"/>
            <a:chExt cx="6737892" cy="355722"/>
          </a:xfrm>
          <a:solidFill>
            <a:schemeClr val="accent1">
              <a:lumMod val="40000"/>
              <a:lumOff val="60000"/>
            </a:schemeClr>
          </a:solidFill>
        </xdr:grpSpPr>
        <xdr:sp macro="" textlink="">
          <xdr:nvSpPr>
            <xdr:cNvPr id="11" name="Retângulo 6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12" name="Retângulo 6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13" name="Retângulo 6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14" name="Retângulo 6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5" name="Retângulo 6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40000"/>
                      <a:lumOff val="60000"/>
                    </a:schemeClr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pSpPr/>
        </xdr:nvGrpSpPr>
        <xdr:grpSpPr>
          <a:xfrm>
            <a:off x="6938" y="190867"/>
            <a:ext cx="6741078" cy="352536"/>
            <a:chOff x="6938" y="190867"/>
            <a:chExt cx="6737892" cy="355722"/>
          </a:xfrm>
        </xdr:grpSpPr>
        <xdr:sp macro="" textlink="">
          <xdr:nvSpPr>
            <xdr:cNvPr id="6" name="Retângulo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/>
          </xdr:nvSpPr>
          <xdr:spPr>
            <a:xfrm>
              <a:off x="93032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INTRODUÇÃO</a:t>
              </a:r>
            </a:p>
          </xdr:txBody>
        </xdr:sp>
        <xdr:sp macro="" textlink="">
          <xdr:nvSpPr>
            <xdr:cNvPr id="7" name="Retângulo 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>
            <a:xfrm>
              <a:off x="230026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PRÉ-ASSESSMENT</a:t>
              </a:r>
            </a:p>
          </xdr:txBody>
        </xdr:sp>
        <xdr:sp macro="" textlink="">
          <xdr:nvSpPr>
            <xdr:cNvPr id="8" name="Retângulo 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/>
          </xdr:nvSpPr>
          <xdr:spPr>
            <a:xfrm>
              <a:off x="3670201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ANÁLISE</a:t>
              </a:r>
            </a:p>
          </xdr:txBody>
        </xdr:sp>
        <xdr:sp macro="" textlink="">
          <xdr:nvSpPr>
            <xdr:cNvPr id="9" name="Retângulo 6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/>
          </xdr:nvSpPr>
          <xdr:spPr>
            <a:xfrm>
              <a:off x="6938" y="190867"/>
              <a:ext cx="1258134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385 w 1258507"/>
                <a:gd name="connsiteY0" fmla="*/ 0 h 348056"/>
                <a:gd name="connsiteX1" fmla="*/ 823770 w 1258507"/>
                <a:gd name="connsiteY1" fmla="*/ 9355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385 w 125850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258507" h="348056">
                  <a:moveTo>
                    <a:pt x="385" y="0"/>
                  </a:moveTo>
                  <a:lnTo>
                    <a:pt x="823770" y="9355"/>
                  </a:lnTo>
                  <a:lnTo>
                    <a:pt x="1258507" y="348056"/>
                  </a:lnTo>
                  <a:lnTo>
                    <a:pt x="0" y="348056"/>
                  </a:lnTo>
                  <a:cubicBezTo>
                    <a:pt x="128" y="232037"/>
                    <a:pt x="257" y="116019"/>
                    <a:pt x="385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accent1">
                      <a:lumMod val="50000"/>
                    </a:schemeClr>
                  </a:solidFill>
                  <a:latin typeface="Aganè S" pitchFamily="2" charset="0"/>
                </a:rPr>
                <a:t>INÍCIO</a:t>
              </a:r>
            </a:p>
          </xdr:txBody>
        </xdr:sp>
        <xdr:sp macro="" textlink="">
          <xdr:nvSpPr>
            <xdr:cNvPr id="10" name="Retângulo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/>
          </xdr:nvSpPr>
          <xdr:spPr>
            <a:xfrm>
              <a:off x="5040139" y="190867"/>
              <a:ext cx="1704691" cy="355722"/>
            </a:xfrm>
            <a:custGeom>
              <a:avLst/>
              <a:gdLst>
                <a:gd name="connsiteX0" fmla="*/ 0 w 1258507"/>
                <a:gd name="connsiteY0" fmla="*/ 0 h 348056"/>
                <a:gd name="connsiteX1" fmla="*/ 1258507 w 1258507"/>
                <a:gd name="connsiteY1" fmla="*/ 0 h 348056"/>
                <a:gd name="connsiteX2" fmla="*/ 1258507 w 1258507"/>
                <a:gd name="connsiteY2" fmla="*/ 348056 h 348056"/>
                <a:gd name="connsiteX3" fmla="*/ 0 w 1258507"/>
                <a:gd name="connsiteY3" fmla="*/ 348056 h 348056"/>
                <a:gd name="connsiteX4" fmla="*/ 0 w 1258507"/>
                <a:gd name="connsiteY4" fmla="*/ 0 h 348056"/>
                <a:gd name="connsiteX0" fmla="*/ 0 w 1613231"/>
                <a:gd name="connsiteY0" fmla="*/ 0 h 348056"/>
                <a:gd name="connsiteX1" fmla="*/ 1613231 w 1613231"/>
                <a:gd name="connsiteY1" fmla="*/ 0 h 348056"/>
                <a:gd name="connsiteX2" fmla="*/ 1613231 w 1613231"/>
                <a:gd name="connsiteY2" fmla="*/ 348056 h 348056"/>
                <a:gd name="connsiteX3" fmla="*/ 354724 w 1613231"/>
                <a:gd name="connsiteY3" fmla="*/ 348056 h 348056"/>
                <a:gd name="connsiteX4" fmla="*/ 0 w 1613231"/>
                <a:gd name="connsiteY4" fmla="*/ 0 h 348056"/>
                <a:gd name="connsiteX0" fmla="*/ 0 w 1613231"/>
                <a:gd name="connsiteY0" fmla="*/ 6569 h 354625"/>
                <a:gd name="connsiteX1" fmla="*/ 1304490 w 1613231"/>
                <a:gd name="connsiteY1" fmla="*/ 0 h 354625"/>
                <a:gd name="connsiteX2" fmla="*/ 1613231 w 1613231"/>
                <a:gd name="connsiteY2" fmla="*/ 354625 h 354625"/>
                <a:gd name="connsiteX3" fmla="*/ 354724 w 1613231"/>
                <a:gd name="connsiteY3" fmla="*/ 354625 h 354625"/>
                <a:gd name="connsiteX4" fmla="*/ 0 w 1613231"/>
                <a:gd name="connsiteY4" fmla="*/ 6569 h 354625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89887 w 1705197"/>
                <a:gd name="connsiteY1" fmla="*/ 13138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76749 w 1705197"/>
                <a:gd name="connsiteY1" fmla="*/ 6569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6569 h 354625"/>
                <a:gd name="connsiteX1" fmla="*/ 1396456 w 1705197"/>
                <a:gd name="connsiteY1" fmla="*/ 0 h 354625"/>
                <a:gd name="connsiteX2" fmla="*/ 1705197 w 1705197"/>
                <a:gd name="connsiteY2" fmla="*/ 354625 h 354625"/>
                <a:gd name="connsiteX3" fmla="*/ 446690 w 1705197"/>
                <a:gd name="connsiteY3" fmla="*/ 354625 h 354625"/>
                <a:gd name="connsiteX4" fmla="*/ 0 w 1705197"/>
                <a:gd name="connsiteY4" fmla="*/ 6569 h 354625"/>
                <a:gd name="connsiteX0" fmla="*/ 0 w 1705197"/>
                <a:gd name="connsiteY0" fmla="*/ 0 h 348056"/>
                <a:gd name="connsiteX1" fmla="*/ 1396456 w 1705197"/>
                <a:gd name="connsiteY1" fmla="*/ 2986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199 h 348255"/>
                <a:gd name="connsiteX1" fmla="*/ 130922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199 h 348255"/>
                <a:gd name="connsiteX1" fmla="*/ 1260766 w 1705197"/>
                <a:gd name="connsiteY1" fmla="*/ 0 h 348255"/>
                <a:gd name="connsiteX2" fmla="*/ 1705197 w 1705197"/>
                <a:gd name="connsiteY2" fmla="*/ 348255 h 348255"/>
                <a:gd name="connsiteX3" fmla="*/ 446690 w 1705197"/>
                <a:gd name="connsiteY3" fmla="*/ 348255 h 348255"/>
                <a:gd name="connsiteX4" fmla="*/ 0 w 1705197"/>
                <a:gd name="connsiteY4" fmla="*/ 199 h 348255"/>
                <a:gd name="connsiteX0" fmla="*/ 0 w 1705197"/>
                <a:gd name="connsiteY0" fmla="*/ 0 h 348056"/>
                <a:gd name="connsiteX1" fmla="*/ 1270459 w 1705197"/>
                <a:gd name="connsiteY1" fmla="*/ 12541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86613 w 1705197"/>
                <a:gd name="connsiteY1" fmla="*/ 1572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6920 w 1705197"/>
                <a:gd name="connsiteY1" fmla="*/ 12540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  <a:gd name="connsiteX0" fmla="*/ 0 w 1705197"/>
                <a:gd name="connsiteY0" fmla="*/ 0 h 348056"/>
                <a:gd name="connsiteX1" fmla="*/ 1270460 w 1705197"/>
                <a:gd name="connsiteY1" fmla="*/ 9355 h 348056"/>
                <a:gd name="connsiteX2" fmla="*/ 1705197 w 1705197"/>
                <a:gd name="connsiteY2" fmla="*/ 348056 h 348056"/>
                <a:gd name="connsiteX3" fmla="*/ 446690 w 1705197"/>
                <a:gd name="connsiteY3" fmla="*/ 348056 h 348056"/>
                <a:gd name="connsiteX4" fmla="*/ 0 w 1705197"/>
                <a:gd name="connsiteY4" fmla="*/ 0 h 348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05197" h="348056">
                  <a:moveTo>
                    <a:pt x="0" y="0"/>
                  </a:moveTo>
                  <a:lnTo>
                    <a:pt x="1270460" y="9355"/>
                  </a:lnTo>
                  <a:lnTo>
                    <a:pt x="1705197" y="348056"/>
                  </a:lnTo>
                  <a:lnTo>
                    <a:pt x="446690" y="3480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>
                  <a:solidFill>
                    <a:schemeClr val="bg1"/>
                  </a:solidFill>
                  <a:latin typeface="Aganè S" pitchFamily="2" charset="0"/>
                </a:rPr>
                <a:t>MATURIDADE</a:t>
              </a:r>
            </a:p>
          </xdr:txBody>
        </xdr:sp>
      </xdr:grpSp>
    </xdr:grp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BJ7:BK16" totalsRowShown="0" headerRowDxfId="95" dataDxfId="94">
  <autoFilter ref="BJ7:BK16" xr:uid="{00000000-0009-0000-0100-000003000000}"/>
  <tableColumns count="2">
    <tableColumn id="1" xr3:uid="{00000000-0010-0000-0000-000001000000}" name="ÁREAS DE ATENÇÃO                                                                     " dataDxfId="93"/>
    <tableColumn id="8" xr3:uid="{00000000-0010-0000-0000-000008000000}" name="FEITO" dataDxfId="92" dataCellStyle="Porcentagem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33" displayName="Tabela33" ref="BM7:BQ16" totalsRowShown="0" headerRowDxfId="91" dataDxfId="90">
  <autoFilter ref="BM7:BQ16" xr:uid="{00000000-0009-0000-0100-000002000000}"/>
  <sortState xmlns:xlrd2="http://schemas.microsoft.com/office/spreadsheetml/2017/richdata2" ref="BM8:BN16">
    <sortCondition descending="1" ref="BN7:BN16"/>
  </sortState>
  <tableColumns count="5">
    <tableColumn id="1" xr3:uid="{00000000-0010-0000-0100-000001000000}" name="ÁREAS DE ATENÇÃO                                                                     " dataDxfId="89"/>
    <tableColumn id="8" xr3:uid="{00000000-0010-0000-0100-000008000000}" name="FEITO" dataDxfId="88" dataCellStyle="Porcentagem">
      <calculatedColumnFormula>1-VLOOKUP(Tabela33[[#This Row],[ÁREAS DE ATENÇÃO                                                                     ]],Tabela3[],2,0)</calculatedColumnFormula>
    </tableColumn>
    <tableColumn id="2" xr3:uid="{00000000-0010-0000-0100-000002000000}" name="Ruim" dataDxfId="87" dataCellStyle="Porcentagem">
      <calculatedColumnFormula>IF(Tabela33[[#This Row],[FEITO]]&lt;=0.25,Tabela33[[#This Row],[FEITO]],0)</calculatedColumnFormula>
    </tableColumn>
    <tableColumn id="3" xr3:uid="{00000000-0010-0000-0100-000003000000}" name="Médio" dataDxfId="86" dataCellStyle="Porcentagem">
      <calculatedColumnFormula>IF(Tabela33[[#This Row],[Ruim]]&gt;0,0,IF(Tabela33[[#This Row],[FEITO]]&lt;=0.75,Tabela33[[#This Row],[FEITO]],0))</calculatedColumnFormula>
    </tableColumn>
    <tableColumn id="4" xr3:uid="{00000000-0010-0000-0100-000004000000}" name="Ótimo" dataDxfId="85" dataCellStyle="Porcentagem">
      <calculatedColumnFormula>IF(AND(Tabela33[[#This Row],[Médio]]=0,Tabela33[[#This Row],[Ruim]]=0),Tabela33[[#This Row],[FEITO]],0)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E1:F7" totalsRowShown="0" headerRowDxfId="84">
  <autoFilter ref="E1:F7" xr:uid="{00000000-0009-0000-0100-000001000000}"/>
  <tableColumns count="2">
    <tableColumn id="1" xr3:uid="{00000000-0010-0000-0200-000001000000}" name="MATURIDADE" dataDxfId="83"/>
    <tableColumn id="2" xr3:uid="{00000000-0010-0000-0200-000002000000}" name="NOTAS" dataDxfId="8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2" tint="-0.499984740745262"/>
    <pageSetUpPr fitToPage="1"/>
  </sheetPr>
  <dimension ref="C1:L16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9.140625" style="103" customWidth="1"/>
    <col min="2" max="2" width="5" style="103" customWidth="1"/>
    <col min="3" max="3" width="9.140625" style="103" customWidth="1"/>
    <col min="4" max="4" width="13.85546875" style="103" customWidth="1"/>
    <col min="5" max="10" width="9.140625" style="103" customWidth="1"/>
    <col min="11" max="11" width="8.140625" style="103" customWidth="1"/>
    <col min="12" max="16377" width="9.140625" style="103" customWidth="1"/>
    <col min="16378" max="16384" width="9.140625" style="103"/>
  </cols>
  <sheetData>
    <row r="1" spans="3:12" ht="18.75" customHeight="1"/>
    <row r="2" spans="3:12" ht="18.75" customHeight="1"/>
    <row r="3" spans="3:12" ht="18.75" customHeight="1"/>
    <row r="4" spans="3:12" ht="9" customHeight="1"/>
    <row r="5" spans="3:12" ht="47.25" customHeight="1">
      <c r="C5" s="104"/>
      <c r="D5" s="104"/>
      <c r="E5" s="104"/>
      <c r="F5" s="104"/>
      <c r="G5" s="104"/>
      <c r="H5" s="104"/>
      <c r="I5" s="104"/>
    </row>
    <row r="6" spans="3:12" ht="29.25" customHeight="1">
      <c r="C6" s="104"/>
      <c r="D6" s="104"/>
      <c r="E6" s="104"/>
      <c r="F6" s="104"/>
      <c r="G6" s="104"/>
      <c r="H6" s="104"/>
      <c r="I6" s="104"/>
    </row>
    <row r="7" spans="3:12" ht="21" customHeight="1">
      <c r="C7" s="105" t="s">
        <v>90</v>
      </c>
    </row>
    <row r="8" spans="3:12" s="106" customFormat="1" ht="21" customHeight="1">
      <c r="C8" s="119"/>
      <c r="D8" s="119"/>
      <c r="E8" s="119"/>
      <c r="F8" s="119"/>
      <c r="G8" s="119"/>
      <c r="H8" s="119"/>
    </row>
    <row r="9" spans="3:12" ht="21" customHeight="1">
      <c r="C9" s="107" t="s">
        <v>5</v>
      </c>
      <c r="D9" s="108"/>
      <c r="E9" s="108"/>
      <c r="F9" s="108"/>
      <c r="G9" s="108"/>
      <c r="H9" s="108"/>
      <c r="K9" s="106"/>
      <c r="L9" s="106"/>
    </row>
    <row r="10" spans="3:12" s="106" customFormat="1" ht="21" customHeight="1">
      <c r="C10" s="120"/>
      <c r="D10" s="120"/>
      <c r="E10" s="120"/>
      <c r="F10" s="120"/>
      <c r="G10" s="120"/>
      <c r="H10" s="120"/>
    </row>
    <row r="11" spans="3:12" ht="21" customHeight="1">
      <c r="C11" s="105" t="s">
        <v>91</v>
      </c>
      <c r="D11" s="108"/>
      <c r="E11" s="108"/>
      <c r="F11" s="108"/>
      <c r="G11" s="108"/>
      <c r="H11" s="108"/>
      <c r="K11" s="106"/>
      <c r="L11" s="106"/>
    </row>
    <row r="12" spans="3:12" s="106" customFormat="1" ht="21" customHeight="1">
      <c r="C12" s="119"/>
      <c r="D12" s="119"/>
      <c r="E12" s="119"/>
      <c r="F12" s="119"/>
      <c r="G12" s="119"/>
      <c r="H12" s="119"/>
    </row>
    <row r="13" spans="3:12" ht="21" customHeight="1">
      <c r="C13" s="107" t="s">
        <v>92</v>
      </c>
      <c r="D13" s="108"/>
      <c r="E13" s="108"/>
      <c r="F13" s="108"/>
      <c r="G13" s="108"/>
      <c r="H13" s="108"/>
      <c r="K13" s="106"/>
      <c r="L13" s="106"/>
    </row>
    <row r="14" spans="3:12" s="106" customFormat="1" ht="21" customHeight="1">
      <c r="C14" s="121"/>
      <c r="D14" s="122"/>
      <c r="E14" s="122"/>
      <c r="F14" s="122"/>
      <c r="G14" s="122"/>
      <c r="H14" s="122"/>
    </row>
    <row r="15" spans="3:12" ht="9.75" customHeight="1"/>
    <row r="16" spans="3:12" s="109" customFormat="1" ht="17.25" customHeight="1">
      <c r="D16" s="110"/>
      <c r="E16" s="110"/>
      <c r="F16" s="110"/>
      <c r="G16" s="110"/>
      <c r="H16" s="110"/>
    </row>
  </sheetData>
  <sheetProtection selectLockedCells="1"/>
  <mergeCells count="4">
    <mergeCell ref="C8:H8"/>
    <mergeCell ref="C10:H10"/>
    <mergeCell ref="C12:H12"/>
    <mergeCell ref="C14:H14"/>
  </mergeCells>
  <pageMargins left="0.511811024" right="0.511811024" top="0.78740157499999996" bottom="0.78740157499999996" header="0.31496062000000002" footer="0.31496062000000002"/>
  <pageSetup paperSize="9"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Z798"/>
  <sheetViews>
    <sheetView showGridLines="0" zoomScaleNormal="100" workbookViewId="0">
      <pane ySplit="3" topLeftCell="A4" activePane="bottomLeft" state="frozen"/>
      <selection pane="bottomLeft"/>
    </sheetView>
  </sheetViews>
  <sheetFormatPr defaultColWidth="14.42578125" defaultRowHeight="15"/>
  <cols>
    <col min="1" max="1" width="2.140625" customWidth="1"/>
    <col min="2" max="2" width="172.7109375" customWidth="1"/>
    <col min="3" max="26" width="9.140625" customWidth="1"/>
  </cols>
  <sheetData>
    <row r="1" spans="1:26" ht="18.75" customHeight="1"/>
    <row r="2" spans="1:26" ht="18.75" customHeight="1"/>
    <row r="3" spans="1:26" ht="18.75" customHeight="1"/>
    <row r="4" spans="1:26" ht="10.5" customHeight="1"/>
    <row r="5" spans="1:26" ht="95.25" customHeight="1">
      <c r="A5" s="26"/>
      <c r="B5" s="100" t="s">
        <v>88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6" customHeight="1">
      <c r="A6" s="26"/>
      <c r="B6" s="9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0.5" customHeight="1">
      <c r="A7" s="26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8.5" customHeight="1">
      <c r="A8" s="28"/>
      <c r="B8" s="98" t="s">
        <v>65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>
      <c r="A9" s="28"/>
      <c r="B9" s="101" t="s">
        <v>67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>
      <c r="A10" s="28"/>
      <c r="B10" s="101" t="s">
        <v>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55.5" customHeight="1">
      <c r="A11" s="28"/>
      <c r="B11" s="101" t="s">
        <v>136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" customHeight="1">
      <c r="A12" s="28"/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8.5" customHeight="1">
      <c r="A13" s="28"/>
      <c r="B13" s="98" t="s">
        <v>66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31.5">
      <c r="A14" s="28"/>
      <c r="B14" s="101" t="s">
        <v>69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3" customHeight="1">
      <c r="A15" s="28"/>
      <c r="B15" s="102" t="s">
        <v>89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61.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>
    <tabColor rgb="FF00FF00"/>
    <pageSetUpPr fitToPage="1"/>
  </sheetPr>
  <dimension ref="C1:BQ64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8" zeroHeight="1"/>
  <cols>
    <col min="1" max="1" width="6.28515625" style="39" customWidth="1"/>
    <col min="2" max="2" width="2.7109375" style="39" customWidth="1"/>
    <col min="3" max="3" width="18" style="40" customWidth="1"/>
    <col min="4" max="4" width="93.5703125" style="41" customWidth="1"/>
    <col min="5" max="5" width="16" style="53" customWidth="1"/>
    <col min="6" max="6" width="3.7109375" style="39" customWidth="1"/>
    <col min="7" max="7" width="13" style="39" hidden="1" customWidth="1"/>
    <col min="8" max="8" width="11.7109375" style="64" hidden="1" customWidth="1"/>
    <col min="9" max="58" width="13" style="39" customWidth="1"/>
    <col min="60" max="60" width="8" style="39" customWidth="1"/>
    <col min="61" max="61" width="9.140625" style="39" customWidth="1"/>
    <col min="62" max="62" width="41.28515625" style="39" customWidth="1"/>
    <col min="63" max="64" width="9.140625" style="39" customWidth="1"/>
    <col min="65" max="65" width="38.140625" style="39" bestFit="1" customWidth="1"/>
    <col min="66" max="66" width="9.140625" style="39" customWidth="1"/>
    <col min="67" max="68" width="9.140625" style="39"/>
    <col min="69" max="69" width="9.42578125" style="39" bestFit="1" customWidth="1"/>
    <col min="70" max="16384" width="9.140625" style="39"/>
  </cols>
  <sheetData>
    <row r="1" spans="3:69" s="58" customFormat="1">
      <c r="C1" s="59"/>
      <c r="D1" s="60"/>
      <c r="E1" s="61"/>
      <c r="H1" s="63"/>
    </row>
    <row r="2" spans="3:69" s="58" customFormat="1">
      <c r="C2" s="59"/>
      <c r="D2" s="60"/>
      <c r="E2" s="61"/>
      <c r="H2" s="63"/>
    </row>
    <row r="3" spans="3:69" s="58" customFormat="1">
      <c r="C3" s="59"/>
      <c r="D3" s="60"/>
      <c r="E3" s="61"/>
      <c r="H3" s="63"/>
    </row>
    <row r="4" spans="3:69">
      <c r="BG4" s="39"/>
    </row>
    <row r="5" spans="3:69" s="42" customFormat="1" ht="23.25" customHeight="1">
      <c r="C5" s="62" t="s">
        <v>7</v>
      </c>
      <c r="D5" s="62" t="s">
        <v>53</v>
      </c>
      <c r="E5" s="62" t="s">
        <v>6</v>
      </c>
      <c r="G5" s="43"/>
      <c r="H5" s="6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3:69" ht="34.5" customHeight="1" thickBot="1">
      <c r="C6" s="125" t="s">
        <v>105</v>
      </c>
      <c r="D6" s="49" t="s">
        <v>111</v>
      </c>
      <c r="E6" s="54" t="s">
        <v>80</v>
      </c>
      <c r="G6" s="43" t="str">
        <f>IF(E6="REALIZADO","3",IF(E6="INFORMAL","2",IF(E6="NÃO IMPLEMENTADO","0",IF(E6="NÃO APLICÁVEL","0"))))</f>
        <v>0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3:69" ht="34.5" customHeight="1" thickBot="1">
      <c r="C7" s="123"/>
      <c r="D7" s="50" t="s">
        <v>112</v>
      </c>
      <c r="E7" s="55" t="s">
        <v>80</v>
      </c>
      <c r="G7" s="43" t="str">
        <f t="shared" ref="G7:G46" si="0">IF(E7="REALIZADO","3",IF(E7="INFORMAL","2",IF(E7="NÃO IMPLEMENTADO","0",IF(E7="NÃO APLICÁVEL","0"))))</f>
        <v>0</v>
      </c>
      <c r="H7" s="66">
        <f>((G6+G7)/2)</f>
        <v>0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J7" s="44" t="s">
        <v>3</v>
      </c>
      <c r="BK7" s="44" t="s">
        <v>4</v>
      </c>
      <c r="BM7" s="44" t="s">
        <v>3</v>
      </c>
      <c r="BN7" s="44" t="s">
        <v>4</v>
      </c>
      <c r="BO7" s="113" t="s">
        <v>93</v>
      </c>
      <c r="BP7" s="113" t="s">
        <v>94</v>
      </c>
      <c r="BQ7" s="113" t="s">
        <v>95</v>
      </c>
    </row>
    <row r="8" spans="3:69" ht="34.5" customHeight="1" thickBot="1">
      <c r="C8" s="123" t="s">
        <v>110</v>
      </c>
      <c r="D8" s="50" t="s">
        <v>106</v>
      </c>
      <c r="E8" s="55" t="s">
        <v>80</v>
      </c>
      <c r="G8" s="43" t="str">
        <f t="shared" si="0"/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J8" s="45" t="s">
        <v>98</v>
      </c>
      <c r="BK8" s="46">
        <f>('PRÉ-ASSESSMENT'!H7)/3</f>
        <v>0</v>
      </c>
      <c r="BM8" s="45" t="s">
        <v>98</v>
      </c>
      <c r="BN8" s="46">
        <f>1-VLOOKUP(Tabela33[[#This Row],[ÁREAS DE ATENÇÃO                                                                     ]],Tabela3[],2,0)</f>
        <v>1</v>
      </c>
      <c r="BO8" s="114">
        <f>IF(Tabela33[[#This Row],[FEITO]]&lt;=0.25,Tabela33[[#This Row],[FEITO]],0)</f>
        <v>0</v>
      </c>
      <c r="BP8" s="114">
        <f>IF(Tabela33[[#This Row],[Ruim]]&gt;0,0,IF(Tabela33[[#This Row],[FEITO]]&lt;=0.75,Tabela33[[#This Row],[FEITO]],0))</f>
        <v>0</v>
      </c>
      <c r="BQ8" s="114">
        <f>IF(AND(Tabela33[[#This Row],[Médio]]=0,Tabela33[[#This Row],[Ruim]]=0),Tabela33[[#This Row],[FEITO]],0)</f>
        <v>1</v>
      </c>
    </row>
    <row r="9" spans="3:69" ht="34.5" customHeight="1" thickBot="1">
      <c r="C9" s="123"/>
      <c r="D9" s="50" t="s">
        <v>107</v>
      </c>
      <c r="E9" s="55" t="s">
        <v>80</v>
      </c>
      <c r="G9" s="43" t="str">
        <f t="shared" si="0"/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J9" s="45" t="s">
        <v>99</v>
      </c>
      <c r="BK9" s="46">
        <f>('PRÉ-ASSESSMENT'!H14)/3</f>
        <v>0</v>
      </c>
      <c r="BM9" s="45" t="s">
        <v>99</v>
      </c>
      <c r="BN9" s="46">
        <f>1-VLOOKUP(Tabela33[[#This Row],[ÁREAS DE ATENÇÃO                                                                     ]],Tabela3[],2,0)</f>
        <v>1</v>
      </c>
      <c r="BO9" s="114">
        <f>IF(Tabela33[[#This Row],[FEITO]]&lt;=0.25,Tabela33[[#This Row],[FEITO]],0)</f>
        <v>0</v>
      </c>
      <c r="BP9" s="114">
        <f>IF(Tabela33[[#This Row],[Ruim]]&gt;0,0,IF(Tabela33[[#This Row],[FEITO]]&lt;=0.75,Tabela33[[#This Row],[FEITO]],0))</f>
        <v>0</v>
      </c>
      <c r="BQ9" s="114">
        <f>IF(AND(Tabela33[[#This Row],[Médio]]=0,Tabela33[[#This Row],[Ruim]]=0),Tabela33[[#This Row],[FEITO]],0)</f>
        <v>1</v>
      </c>
    </row>
    <row r="10" spans="3:69" ht="34.5" customHeight="1" thickBot="1">
      <c r="C10" s="123"/>
      <c r="D10" s="50" t="s">
        <v>76</v>
      </c>
      <c r="E10" s="55" t="s">
        <v>80</v>
      </c>
      <c r="G10" s="43" t="str">
        <f t="shared" si="0"/>
        <v>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J10" s="45" t="s">
        <v>81</v>
      </c>
      <c r="BK10" s="46">
        <f>('PRÉ-ASSESSMENT'!H19)/3</f>
        <v>0</v>
      </c>
      <c r="BM10" s="45" t="s">
        <v>81</v>
      </c>
      <c r="BN10" s="46">
        <f>1-VLOOKUP(Tabela33[[#This Row],[ÁREAS DE ATENÇÃO                                                                     ]],Tabela3[],2,0)</f>
        <v>1</v>
      </c>
      <c r="BO10" s="114">
        <f>IF(Tabela33[[#This Row],[FEITO]]&lt;=0.25,Tabela33[[#This Row],[FEITO]],0)</f>
        <v>0</v>
      </c>
      <c r="BP10" s="114">
        <f>IF(Tabela33[[#This Row],[Ruim]]&gt;0,0,IF(Tabela33[[#This Row],[FEITO]]&lt;=0.75,Tabela33[[#This Row],[FEITO]],0))</f>
        <v>0</v>
      </c>
      <c r="BQ10" s="114">
        <f>IF(AND(Tabela33[[#This Row],[Médio]]=0,Tabela33[[#This Row],[Ruim]]=0),Tabela33[[#This Row],[FEITO]],0)</f>
        <v>1</v>
      </c>
    </row>
    <row r="11" spans="3:69" ht="34.5" customHeight="1" thickBot="1">
      <c r="C11" s="123"/>
      <c r="D11" s="50" t="s">
        <v>108</v>
      </c>
      <c r="E11" s="55" t="s">
        <v>80</v>
      </c>
      <c r="G11" s="43" t="str">
        <f t="shared" si="0"/>
        <v>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J11" s="45" t="s">
        <v>100</v>
      </c>
      <c r="BK11" s="46">
        <f>('PRÉ-ASSESSMENT'!H23)/3</f>
        <v>0</v>
      </c>
      <c r="BM11" s="45" t="s">
        <v>100</v>
      </c>
      <c r="BN11" s="46">
        <f>1-VLOOKUP(Tabela33[[#This Row],[ÁREAS DE ATENÇÃO                                                                     ]],Tabela3[],2,0)</f>
        <v>1</v>
      </c>
      <c r="BO11" s="114">
        <f>IF(Tabela33[[#This Row],[FEITO]]&lt;=0.25,Tabela33[[#This Row],[FEITO]],0)</f>
        <v>0</v>
      </c>
      <c r="BP11" s="114">
        <f>IF(Tabela33[[#This Row],[Ruim]]&gt;0,0,IF(Tabela33[[#This Row],[FEITO]]&lt;=0.75,Tabela33[[#This Row],[FEITO]],0))</f>
        <v>0</v>
      </c>
      <c r="BQ11" s="114">
        <f>IF(AND(Tabela33[[#This Row],[Médio]]=0,Tabela33[[#This Row],[Ruim]]=0),Tabela33[[#This Row],[FEITO]],0)</f>
        <v>1</v>
      </c>
    </row>
    <row r="12" spans="3:69" ht="34.5" customHeight="1" thickBot="1">
      <c r="C12" s="123"/>
      <c r="D12" s="50" t="s">
        <v>109</v>
      </c>
      <c r="E12" s="55" t="s">
        <v>80</v>
      </c>
      <c r="G12" s="43" t="str">
        <f t="shared" si="0"/>
        <v>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J12" s="45" t="s">
        <v>82</v>
      </c>
      <c r="BK12" s="46">
        <f>('PRÉ-ASSESSMENT'!H35)/3</f>
        <v>0</v>
      </c>
      <c r="BM12" s="45" t="s">
        <v>82</v>
      </c>
      <c r="BN12" s="46">
        <f>1-VLOOKUP(Tabela33[[#This Row],[ÁREAS DE ATENÇÃO                                                                     ]],Tabela3[],2,0)</f>
        <v>1</v>
      </c>
      <c r="BO12" s="114">
        <f>IF(Tabela33[[#This Row],[FEITO]]&lt;=0.25,Tabela33[[#This Row],[FEITO]],0)</f>
        <v>0</v>
      </c>
      <c r="BP12" s="114">
        <f>IF(Tabela33[[#This Row],[Ruim]]&gt;0,0,IF(Tabela33[[#This Row],[FEITO]]&lt;=0.75,Tabela33[[#This Row],[FEITO]],0))</f>
        <v>0</v>
      </c>
      <c r="BQ12" s="114">
        <f>IF(AND(Tabela33[[#This Row],[Médio]]=0,Tabela33[[#This Row],[Ruim]]=0),Tabela33[[#This Row],[FEITO]],0)</f>
        <v>1</v>
      </c>
    </row>
    <row r="13" spans="3:69" ht="34.5" customHeight="1" thickBot="1">
      <c r="C13" s="123"/>
      <c r="D13" s="50" t="s">
        <v>132</v>
      </c>
      <c r="E13" s="55" t="s">
        <v>80</v>
      </c>
      <c r="G13" s="43" t="str">
        <f t="shared" si="0"/>
        <v>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J13" s="45" t="s">
        <v>101</v>
      </c>
      <c r="BK13" s="46">
        <f>('PRÉ-ASSESSMENT'!H36)/3</f>
        <v>0</v>
      </c>
      <c r="BM13" s="45" t="s">
        <v>101</v>
      </c>
      <c r="BN13" s="46">
        <f>1-VLOOKUP(Tabela33[[#This Row],[ÁREAS DE ATENÇÃO                                                                     ]],Tabela3[],2,0)</f>
        <v>1</v>
      </c>
      <c r="BO13" s="114">
        <f>IF(Tabela33[[#This Row],[FEITO]]&lt;=0.25,Tabela33[[#This Row],[FEITO]],0)</f>
        <v>0</v>
      </c>
      <c r="BP13" s="114">
        <f>IF(Tabela33[[#This Row],[Ruim]]&gt;0,0,IF(Tabela33[[#This Row],[FEITO]]&lt;=0.75,Tabela33[[#This Row],[FEITO]],0))</f>
        <v>0</v>
      </c>
      <c r="BQ13" s="114">
        <f>IF(AND(Tabela33[[#This Row],[Médio]]=0,Tabela33[[#This Row],[Ruim]]=0),Tabela33[[#This Row],[FEITO]],0)</f>
        <v>1</v>
      </c>
    </row>
    <row r="14" spans="3:69" ht="34.5" customHeight="1" thickBot="1">
      <c r="C14" s="123"/>
      <c r="D14" s="50" t="s">
        <v>133</v>
      </c>
      <c r="E14" s="55" t="s">
        <v>80</v>
      </c>
      <c r="G14" s="43" t="str">
        <f t="shared" si="0"/>
        <v>0</v>
      </c>
      <c r="H14" s="66">
        <f>(G8+G9+G10+G11+G12+G13+G14)/7</f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J14" s="45" t="s">
        <v>102</v>
      </c>
      <c r="BK14" s="46">
        <f>'PRÉ-ASSESSMENT'!H39/3</f>
        <v>0</v>
      </c>
      <c r="BM14" s="45" t="s">
        <v>102</v>
      </c>
      <c r="BN14" s="46">
        <f>1-VLOOKUP(Tabela33[[#This Row],[ÁREAS DE ATENÇÃO                                                                     ]],Tabela3[],2,0)</f>
        <v>1</v>
      </c>
      <c r="BO14" s="114">
        <f>IF(Tabela33[[#This Row],[FEITO]]&lt;=0.25,Tabela33[[#This Row],[FEITO]],0)</f>
        <v>0</v>
      </c>
      <c r="BP14" s="114">
        <f>IF(Tabela33[[#This Row],[Ruim]]&gt;0,0,IF(Tabela33[[#This Row],[FEITO]]&lt;=0.75,Tabela33[[#This Row],[FEITO]],0))</f>
        <v>0</v>
      </c>
      <c r="BQ14" s="114">
        <f>IF(AND(Tabela33[[#This Row],[Médio]]=0,Tabela33[[#This Row],[Ruim]]=0),Tabela33[[#This Row],[FEITO]],0)</f>
        <v>1</v>
      </c>
    </row>
    <row r="15" spans="3:69" ht="34.5" customHeight="1" thickBot="1">
      <c r="C15" s="123" t="s">
        <v>50</v>
      </c>
      <c r="D15" s="50" t="s">
        <v>113</v>
      </c>
      <c r="E15" s="55" t="s">
        <v>80</v>
      </c>
      <c r="G15" s="43" t="str">
        <f t="shared" si="0"/>
        <v>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J15" s="45" t="s">
        <v>103</v>
      </c>
      <c r="BK15" s="46">
        <f>('PRÉ-ASSESSMENT'!H43)/3</f>
        <v>0</v>
      </c>
      <c r="BM15" s="45" t="s">
        <v>103</v>
      </c>
      <c r="BN15" s="46">
        <f>1-VLOOKUP(Tabela33[[#This Row],[ÁREAS DE ATENÇÃO                                                                     ]],Tabela3[],2,0)</f>
        <v>1</v>
      </c>
      <c r="BO15" s="114">
        <f>IF(Tabela33[[#This Row],[FEITO]]&lt;=0.25,Tabela33[[#This Row],[FEITO]],0)</f>
        <v>0</v>
      </c>
      <c r="BP15" s="114">
        <f>IF(Tabela33[[#This Row],[Ruim]]&gt;0,0,IF(Tabela33[[#This Row],[FEITO]]&lt;=0.75,Tabela33[[#This Row],[FEITO]],0))</f>
        <v>0</v>
      </c>
      <c r="BQ15" s="114">
        <f>IF(AND(Tabela33[[#This Row],[Médio]]=0,Tabela33[[#This Row],[Ruim]]=0),Tabela33[[#This Row],[FEITO]],0)</f>
        <v>1</v>
      </c>
    </row>
    <row r="16" spans="3:69" ht="26.25" thickBot="1">
      <c r="C16" s="123"/>
      <c r="D16" s="50" t="s">
        <v>114</v>
      </c>
      <c r="E16" s="55" t="s">
        <v>80</v>
      </c>
      <c r="G16" s="43" t="str">
        <f t="shared" si="0"/>
        <v>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J16" s="45" t="s">
        <v>104</v>
      </c>
      <c r="BK16" s="46">
        <f>('PRÉ-ASSESSMENT'!H46)/3</f>
        <v>0</v>
      </c>
      <c r="BM16" s="45" t="s">
        <v>104</v>
      </c>
      <c r="BN16" s="46">
        <f>1-VLOOKUP(Tabela33[[#This Row],[ÁREAS DE ATENÇÃO                                                                     ]],Tabela3[],2,0)</f>
        <v>1</v>
      </c>
      <c r="BO16" s="114">
        <f>IF(Tabela33[[#This Row],[FEITO]]&lt;=0.25,Tabela33[[#This Row],[FEITO]],0)</f>
        <v>0</v>
      </c>
      <c r="BP16" s="114">
        <f>IF(Tabela33[[#This Row],[Ruim]]&gt;0,0,IF(Tabela33[[#This Row],[FEITO]]&lt;=0.75,Tabela33[[#This Row],[FEITO]],0))</f>
        <v>0</v>
      </c>
      <c r="BQ16" s="114">
        <f>IF(AND(Tabela33[[#This Row],[Médio]]=0,Tabela33[[#This Row],[Ruim]]=0),Tabela33[[#This Row],[FEITO]],0)</f>
        <v>1</v>
      </c>
    </row>
    <row r="17" spans="3:58" ht="34.5" customHeight="1" thickBot="1">
      <c r="C17" s="123"/>
      <c r="D17" s="50" t="s">
        <v>115</v>
      </c>
      <c r="E17" s="55" t="s">
        <v>80</v>
      </c>
      <c r="G17" s="43" t="str">
        <f t="shared" si="0"/>
        <v>0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3:58" ht="34.5" customHeight="1" thickBot="1">
      <c r="C18" s="123"/>
      <c r="D18" s="50" t="s">
        <v>116</v>
      </c>
      <c r="E18" s="55" t="s">
        <v>80</v>
      </c>
      <c r="G18" s="43" t="str">
        <f t="shared" si="0"/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3:58" ht="34.5" customHeight="1" thickBot="1">
      <c r="C19" s="123"/>
      <c r="D19" s="50" t="s">
        <v>117</v>
      </c>
      <c r="E19" s="55" t="s">
        <v>80</v>
      </c>
      <c r="G19" s="43" t="str">
        <f t="shared" si="0"/>
        <v>0</v>
      </c>
      <c r="H19" s="66">
        <f>(G15+G16+G17+G18+G19)/5</f>
        <v>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3:58" ht="34.5" customHeight="1" thickBot="1">
      <c r="C20" s="123" t="s">
        <v>118</v>
      </c>
      <c r="D20" s="50" t="s">
        <v>119</v>
      </c>
      <c r="E20" s="55" t="s">
        <v>80</v>
      </c>
      <c r="G20" s="43" t="str">
        <f t="shared" si="0"/>
        <v>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</row>
    <row r="21" spans="3:58" ht="34.5" customHeight="1" thickBot="1">
      <c r="C21" s="123"/>
      <c r="D21" s="50" t="s">
        <v>120</v>
      </c>
      <c r="E21" s="55" t="s">
        <v>80</v>
      </c>
      <c r="G21" s="43" t="str">
        <f t="shared" si="0"/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</row>
    <row r="22" spans="3:58" ht="34.5" customHeight="1" thickBot="1">
      <c r="C22" s="123"/>
      <c r="D22" s="50" t="s">
        <v>121</v>
      </c>
      <c r="E22" s="55" t="s">
        <v>80</v>
      </c>
      <c r="G22" s="43" t="str">
        <f t="shared" si="0"/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</row>
    <row r="23" spans="3:58" ht="34.5" customHeight="1" thickBot="1">
      <c r="C23" s="123"/>
      <c r="D23" s="50" t="s">
        <v>122</v>
      </c>
      <c r="E23" s="55" t="s">
        <v>80</v>
      </c>
      <c r="G23" s="43" t="str">
        <f t="shared" si="0"/>
        <v>0</v>
      </c>
      <c r="H23" s="66">
        <f>(G23+G22+G21+G20)/4</f>
        <v>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</row>
    <row r="24" spans="3:58" ht="34.5" customHeight="1" thickBot="1">
      <c r="C24" s="123" t="s">
        <v>51</v>
      </c>
      <c r="D24" s="50" t="s">
        <v>77</v>
      </c>
      <c r="E24" s="55" t="s">
        <v>80</v>
      </c>
      <c r="G24" s="43" t="str">
        <f t="shared" si="0"/>
        <v>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</row>
    <row r="25" spans="3:58" ht="34.5" customHeight="1" thickBot="1">
      <c r="C25" s="123"/>
      <c r="D25" s="50" t="s">
        <v>78</v>
      </c>
      <c r="E25" s="55" t="s">
        <v>80</v>
      </c>
      <c r="G25" s="43" t="str">
        <f t="shared" si="0"/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</row>
    <row r="26" spans="3:58" ht="34.5" customHeight="1" thickBot="1">
      <c r="C26" s="123"/>
      <c r="D26" s="50" t="s">
        <v>79</v>
      </c>
      <c r="E26" s="55" t="s">
        <v>80</v>
      </c>
      <c r="G26" s="43" t="str">
        <f t="shared" si="0"/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</row>
    <row r="27" spans="3:58" ht="44.25" thickBot="1">
      <c r="C27" s="123"/>
      <c r="D27" s="50" t="s">
        <v>83</v>
      </c>
      <c r="E27" s="55" t="s">
        <v>80</v>
      </c>
      <c r="G27" s="43" t="str">
        <f t="shared" si="0"/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</row>
    <row r="28" spans="3:58" ht="44.25" thickBot="1">
      <c r="C28" s="123"/>
      <c r="D28" s="50" t="s">
        <v>84</v>
      </c>
      <c r="E28" s="55" t="s">
        <v>80</v>
      </c>
      <c r="G28" s="43" t="str">
        <f t="shared" si="0"/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</row>
    <row r="29" spans="3:58" ht="34.5" customHeight="1" thickBot="1">
      <c r="C29" s="123"/>
      <c r="D29" s="50" t="s">
        <v>54</v>
      </c>
      <c r="E29" s="55" t="s">
        <v>80</v>
      </c>
      <c r="G29" s="43" t="str">
        <f t="shared" si="0"/>
        <v>0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</row>
    <row r="30" spans="3:58" ht="34.5" customHeight="1" thickBot="1">
      <c r="C30" s="123"/>
      <c r="D30" s="50" t="s">
        <v>55</v>
      </c>
      <c r="E30" s="55" t="s">
        <v>80</v>
      </c>
      <c r="G30" s="43" t="str">
        <f t="shared" si="0"/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</row>
    <row r="31" spans="3:58" ht="34.5" customHeight="1" thickBot="1">
      <c r="C31" s="123"/>
      <c r="D31" s="50" t="s">
        <v>85</v>
      </c>
      <c r="E31" s="55" t="s">
        <v>80</v>
      </c>
      <c r="G31" s="43" t="str">
        <f t="shared" si="0"/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</row>
    <row r="32" spans="3:58" ht="34.5" customHeight="1" thickBot="1">
      <c r="C32" s="123"/>
      <c r="D32" s="50" t="s">
        <v>56</v>
      </c>
      <c r="E32" s="55" t="s">
        <v>80</v>
      </c>
      <c r="G32" s="43" t="str">
        <f t="shared" si="0"/>
        <v>0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</row>
    <row r="33" spans="3:60" ht="34.5" customHeight="1" thickBot="1">
      <c r="C33" s="123"/>
      <c r="D33" s="50" t="s">
        <v>57</v>
      </c>
      <c r="E33" s="55" t="s">
        <v>80</v>
      </c>
      <c r="G33" s="43" t="str">
        <f t="shared" si="0"/>
        <v>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 spans="3:60" ht="34.5" customHeight="1" thickBot="1">
      <c r="C34" s="123"/>
      <c r="D34" s="50" t="s">
        <v>86</v>
      </c>
      <c r="E34" s="55" t="s">
        <v>80</v>
      </c>
      <c r="G34" s="43" t="str">
        <f t="shared" si="0"/>
        <v>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</row>
    <row r="35" spans="3:60" ht="34.5" customHeight="1" thickBot="1">
      <c r="C35" s="123"/>
      <c r="D35" s="50" t="s">
        <v>58</v>
      </c>
      <c r="E35" s="55" t="s">
        <v>80</v>
      </c>
      <c r="G35" s="43" t="str">
        <f t="shared" si="0"/>
        <v>0</v>
      </c>
      <c r="H35" s="66">
        <f>(G35+G34+G33+G32+G31+G30+G29+G28+G27+G26+G25+G24)/12</f>
        <v>0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</row>
    <row r="36" spans="3:60" s="47" customFormat="1" ht="34.5" customHeight="1" thickBot="1">
      <c r="C36" s="57" t="s">
        <v>126</v>
      </c>
      <c r="D36" s="51" t="s">
        <v>59</v>
      </c>
      <c r="E36" s="55" t="s">
        <v>80</v>
      </c>
      <c r="G36" s="43" t="str">
        <f t="shared" si="0"/>
        <v>0</v>
      </c>
      <c r="H36" s="67">
        <f>(G36)/1</f>
        <v>0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</row>
    <row r="37" spans="3:60" ht="34.5" customHeight="1" thickBot="1">
      <c r="C37" s="123" t="s">
        <v>127</v>
      </c>
      <c r="D37" s="50" t="s">
        <v>128</v>
      </c>
      <c r="E37" s="55" t="s">
        <v>80</v>
      </c>
      <c r="G37" s="43" t="str">
        <f t="shared" si="0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</row>
    <row r="38" spans="3:60" ht="34.5" customHeight="1" thickBot="1">
      <c r="C38" s="123"/>
      <c r="D38" s="50" t="s">
        <v>129</v>
      </c>
      <c r="E38" s="55" t="s">
        <v>80</v>
      </c>
      <c r="G38" s="43" t="str">
        <f t="shared" si="0"/>
        <v>0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</row>
    <row r="39" spans="3:60" ht="34.5" customHeight="1" thickBot="1">
      <c r="C39" s="123"/>
      <c r="D39" s="50" t="s">
        <v>130</v>
      </c>
      <c r="E39" s="55" t="s">
        <v>80</v>
      </c>
      <c r="G39" s="43" t="str">
        <f t="shared" si="0"/>
        <v>0</v>
      </c>
      <c r="H39" s="66">
        <f>(G39+G38+G37)/3</f>
        <v>0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</row>
    <row r="40" spans="3:60" ht="34.5" customHeight="1" thickBot="1">
      <c r="C40" s="123" t="s">
        <v>123</v>
      </c>
      <c r="D40" s="50" t="s">
        <v>134</v>
      </c>
      <c r="E40" s="55" t="s">
        <v>80</v>
      </c>
      <c r="G40" s="43" t="str">
        <f t="shared" si="0"/>
        <v>0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</row>
    <row r="41" spans="3:60" ht="34.5" customHeight="1" thickBot="1">
      <c r="C41" s="123"/>
      <c r="D41" s="50" t="s">
        <v>124</v>
      </c>
      <c r="E41" s="55" t="s">
        <v>80</v>
      </c>
      <c r="G41" s="43" t="str">
        <f t="shared" si="0"/>
        <v>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</row>
    <row r="42" spans="3:60" ht="34.5" customHeight="1" thickBot="1">
      <c r="C42" s="123"/>
      <c r="D42" s="50" t="s">
        <v>125</v>
      </c>
      <c r="E42" s="55" t="s">
        <v>80</v>
      </c>
      <c r="G42" s="43" t="str">
        <f t="shared" si="0"/>
        <v>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</row>
    <row r="43" spans="3:60" ht="34.5" customHeight="1" thickBot="1">
      <c r="C43" s="123"/>
      <c r="D43" s="50" t="s">
        <v>135</v>
      </c>
      <c r="E43" s="55" t="s">
        <v>80</v>
      </c>
      <c r="G43" s="43" t="str">
        <f t="shared" si="0"/>
        <v>0</v>
      </c>
      <c r="H43" s="66">
        <f>(G43+G42+G41+G40)/4</f>
        <v>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</row>
    <row r="44" spans="3:60" ht="34.5" customHeight="1" thickBot="1">
      <c r="C44" s="123" t="s">
        <v>52</v>
      </c>
      <c r="D44" s="50" t="s">
        <v>60</v>
      </c>
      <c r="E44" s="55" t="s">
        <v>80</v>
      </c>
      <c r="G44" s="43" t="str">
        <f t="shared" si="0"/>
        <v>0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3:60" ht="34.5" customHeight="1" thickBot="1">
      <c r="C45" s="123"/>
      <c r="D45" s="50" t="s">
        <v>61</v>
      </c>
      <c r="E45" s="55" t="s">
        <v>80</v>
      </c>
      <c r="G45" s="43" t="str">
        <f t="shared" si="0"/>
        <v>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</row>
    <row r="46" spans="3:60" ht="34.5" customHeight="1">
      <c r="C46" s="124"/>
      <c r="D46" s="52" t="s">
        <v>62</v>
      </c>
      <c r="E46" s="56" t="s">
        <v>80</v>
      </c>
      <c r="G46" s="43" t="str">
        <f t="shared" si="0"/>
        <v>0</v>
      </c>
      <c r="H46" s="64">
        <f>(G46+G45+G44)/3</f>
        <v>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</row>
    <row r="47" spans="3:60">
      <c r="BG47" s="39"/>
    </row>
    <row r="48" spans="3:60" ht="38.25" customHeight="1">
      <c r="H48" s="68">
        <f>(H46+H43+H39+H36+H35+H23+H19+H14+H7)/9</f>
        <v>0</v>
      </c>
      <c r="BG48" s="39"/>
      <c r="BH48" s="48"/>
    </row>
    <row r="49"/>
    <row r="50"/>
    <row r="51"/>
    <row r="53"/>
    <row r="54"/>
    <row r="56"/>
    <row r="57"/>
    <row r="58"/>
    <row r="59"/>
    <row r="60"/>
    <row r="62"/>
    <row r="63"/>
    <row r="64"/>
  </sheetData>
  <sheetProtection selectLockedCells="1"/>
  <mergeCells count="8">
    <mergeCell ref="C37:C39"/>
    <mergeCell ref="C40:C43"/>
    <mergeCell ref="C44:C46"/>
    <mergeCell ref="C6:C7"/>
    <mergeCell ref="C8:C14"/>
    <mergeCell ref="C15:C19"/>
    <mergeCell ref="C20:C23"/>
    <mergeCell ref="C24:C35"/>
  </mergeCells>
  <conditionalFormatting sqref="E1:E1048576">
    <cfRule type="cellIs" dxfId="81" priority="1" operator="equal">
      <formula>"Não Implementado"</formula>
    </cfRule>
    <cfRule type="cellIs" dxfId="80" priority="2" operator="equal">
      <formula>"Informal"</formula>
    </cfRule>
    <cfRule type="cellIs" dxfId="79" priority="3" operator="equal">
      <formula>"Realizado"</formula>
    </cfRule>
  </conditionalFormatting>
  <dataValidations count="1">
    <dataValidation type="list" allowBlank="1" showInputMessage="1" showErrorMessage="1" sqref="E6:E46" xr:uid="{00000000-0002-0000-0200-000000000000}">
      <formula1>"REALIZADO,INFORMAL,NÃO IMPLEMENTADO,NÃO APLICÁVEL"</formula1>
    </dataValidation>
  </dataValidations>
  <pageMargins left="0.25" right="0.25" top="0.75" bottom="0.75" header="0.3" footer="0.3"/>
  <pageSetup paperSize="9" scale="77" fitToHeight="0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rgb="FFFFFF00"/>
    <pageSetUpPr fitToPage="1"/>
  </sheetPr>
  <dimension ref="A1:N10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ColWidth="9.140625" defaultRowHeight="15" zeroHeight="1"/>
  <cols>
    <col min="1" max="1" width="4.5703125" customWidth="1"/>
    <col min="2" max="2" width="3.28515625" customWidth="1"/>
    <col min="3" max="3" width="58.28515625" style="21" customWidth="1"/>
    <col min="4" max="4" width="8.7109375" style="1" customWidth="1"/>
    <col min="5" max="12" width="9.140625" customWidth="1"/>
    <col min="13" max="13" width="3.28515625" customWidth="1"/>
    <col min="14" max="14" width="9.140625" customWidth="1"/>
  </cols>
  <sheetData>
    <row r="1" spans="1:12" ht="18.75" customHeight="1">
      <c r="A1" s="118" t="s">
        <v>131</v>
      </c>
    </row>
    <row r="2" spans="1:12" ht="18.75" customHeight="1"/>
    <row r="3" spans="1:12" ht="18.75" customHeight="1"/>
    <row r="4" spans="1:12" ht="14.25" customHeight="1"/>
    <row r="5" spans="1:12" ht="53.25" customHeight="1">
      <c r="C5" s="111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6.75" customHeight="1">
      <c r="D6"/>
    </row>
    <row r="7" spans="1:12" ht="30" customHeight="1">
      <c r="C7" s="129" t="s">
        <v>63</v>
      </c>
      <c r="D7" s="129"/>
      <c r="E7" s="129"/>
      <c r="F7" s="129"/>
      <c r="G7" s="129"/>
      <c r="H7" s="129"/>
      <c r="I7" s="34"/>
      <c r="J7" s="34"/>
      <c r="K7" s="34"/>
      <c r="L7" s="34"/>
    </row>
    <row r="8" spans="1:12" ht="9" customHeight="1">
      <c r="C8" s="32"/>
      <c r="D8" s="33"/>
      <c r="E8" s="33"/>
      <c r="F8" s="33"/>
      <c r="G8" s="33"/>
      <c r="H8" s="33"/>
      <c r="I8" s="33"/>
      <c r="J8" s="33"/>
      <c r="K8" s="33"/>
      <c r="L8" s="33"/>
    </row>
    <row r="9" spans="1:12" s="3" customFormat="1" ht="28.5" customHeight="1">
      <c r="C9" s="128" t="s">
        <v>64</v>
      </c>
      <c r="D9" s="128"/>
      <c r="E9" s="34"/>
      <c r="F9" s="34"/>
      <c r="G9" s="34"/>
      <c r="H9" s="34"/>
      <c r="I9" s="34"/>
      <c r="J9" s="34"/>
      <c r="K9" s="34"/>
      <c r="L9" s="34"/>
    </row>
    <row r="10" spans="1:12" ht="9" customHeight="1">
      <c r="C10" s="126"/>
      <c r="D10" s="127"/>
      <c r="E10" s="33"/>
      <c r="F10" s="33"/>
      <c r="G10" s="35"/>
      <c r="H10" s="35"/>
      <c r="I10" s="35"/>
      <c r="J10" s="33"/>
      <c r="K10" s="33"/>
      <c r="L10" s="33"/>
    </row>
    <row r="11" spans="1:12" ht="15" customHeight="1">
      <c r="E11" s="33"/>
      <c r="F11" s="33"/>
      <c r="G11" s="35"/>
      <c r="H11" s="35"/>
      <c r="I11" s="35"/>
      <c r="J11" s="33"/>
      <c r="K11" s="33"/>
      <c r="L11" s="33"/>
    </row>
    <row r="12" spans="1:12" ht="26.25" customHeight="1">
      <c r="E12" s="35"/>
      <c r="F12" s="35"/>
      <c r="G12" s="35"/>
      <c r="H12" s="35"/>
      <c r="I12" s="35"/>
      <c r="J12" s="33"/>
      <c r="K12" s="33"/>
      <c r="L12" s="33"/>
    </row>
    <row r="13" spans="1:12" ht="26.25" customHeight="1">
      <c r="E13" s="35"/>
      <c r="F13" s="35"/>
      <c r="G13" s="35"/>
      <c r="H13" s="35"/>
      <c r="I13" s="35"/>
      <c r="J13" s="33"/>
      <c r="K13" s="33"/>
      <c r="L13" s="33"/>
    </row>
    <row r="14" spans="1:12" ht="26.25" customHeight="1">
      <c r="E14" s="35"/>
      <c r="F14" s="35"/>
      <c r="G14" s="35"/>
      <c r="H14" s="35"/>
      <c r="I14" s="35"/>
      <c r="J14" s="33"/>
      <c r="K14" s="33"/>
      <c r="L14" s="33"/>
    </row>
    <row r="15" spans="1:12" ht="26.25" customHeight="1">
      <c r="E15" s="35"/>
      <c r="F15" s="35"/>
      <c r="G15" s="35"/>
      <c r="H15" s="35"/>
      <c r="I15" s="35"/>
      <c r="J15" s="33"/>
      <c r="K15" s="33"/>
      <c r="L15" s="33"/>
    </row>
    <row r="16" spans="1:12" ht="30.75" customHeight="1">
      <c r="E16" s="35"/>
      <c r="F16" s="35"/>
      <c r="G16" s="35"/>
      <c r="H16" s="35"/>
      <c r="I16" s="35"/>
      <c r="J16" s="33"/>
      <c r="K16" s="33"/>
      <c r="L16" s="33"/>
    </row>
    <row r="17" spans="3:12" ht="26.25" customHeight="1">
      <c r="E17" s="33"/>
      <c r="F17" s="33"/>
      <c r="G17" s="33"/>
      <c r="H17" s="33"/>
      <c r="I17" s="33"/>
      <c r="J17" s="33"/>
      <c r="K17" s="33"/>
      <c r="L17" s="33"/>
    </row>
    <row r="18" spans="3:12" ht="15.75" customHeight="1">
      <c r="E18" s="33"/>
      <c r="F18" s="33"/>
      <c r="G18" s="33"/>
      <c r="H18" s="33"/>
      <c r="I18" s="33"/>
      <c r="J18" s="33"/>
      <c r="K18" s="33"/>
      <c r="L18" s="33"/>
    </row>
    <row r="19" spans="3:12" ht="26.25" customHeight="1">
      <c r="E19" s="33"/>
      <c r="F19" s="33"/>
      <c r="G19" s="33"/>
      <c r="H19" s="33"/>
      <c r="I19" s="33"/>
      <c r="J19" s="33"/>
      <c r="K19" s="33"/>
      <c r="L19" s="33"/>
    </row>
    <row r="20" spans="3:12" ht="26.25" customHeight="1">
      <c r="E20" s="33"/>
      <c r="F20" s="33"/>
      <c r="G20" s="33"/>
      <c r="H20" s="33"/>
      <c r="I20" s="33"/>
      <c r="J20" s="33"/>
      <c r="K20" s="33"/>
      <c r="L20" s="33"/>
    </row>
    <row r="21" spans="3:12" ht="15.75" customHeight="1">
      <c r="C21" s="32"/>
      <c r="D21" s="36"/>
      <c r="E21" s="33"/>
      <c r="F21" s="33"/>
      <c r="G21" s="33"/>
      <c r="H21" s="33"/>
      <c r="I21" s="33"/>
      <c r="J21" s="33"/>
      <c r="K21" s="33"/>
      <c r="L21" s="33"/>
    </row>
    <row r="22" spans="3:12" ht="15.75" customHeight="1">
      <c r="C22" s="32"/>
      <c r="D22" s="36"/>
      <c r="E22" s="33"/>
      <c r="F22" s="33"/>
      <c r="G22" s="33"/>
      <c r="H22" s="33"/>
      <c r="I22" s="33"/>
      <c r="J22" s="33"/>
      <c r="K22" s="33"/>
      <c r="L22" s="33"/>
    </row>
    <row r="23" spans="3:12" ht="15.75" customHeight="1">
      <c r="C23" s="32"/>
      <c r="D23" s="36"/>
      <c r="E23" s="33"/>
      <c r="F23" s="33"/>
      <c r="G23" s="33"/>
      <c r="H23" s="33"/>
      <c r="I23" s="33"/>
      <c r="J23" s="33"/>
      <c r="K23" s="33"/>
      <c r="L23" s="33"/>
    </row>
    <row r="24" spans="3:12" ht="15.75" customHeight="1">
      <c r="C24" s="32"/>
      <c r="D24" s="36"/>
      <c r="E24" s="33"/>
      <c r="F24" s="33"/>
      <c r="G24" s="33"/>
      <c r="H24" s="33"/>
      <c r="I24" s="33"/>
      <c r="J24" s="33"/>
      <c r="K24" s="33"/>
      <c r="L24" s="33"/>
    </row>
    <row r="25" spans="3:12" ht="15.75" customHeight="1">
      <c r="C25" s="32"/>
      <c r="D25" s="36"/>
      <c r="E25" s="33"/>
      <c r="F25" s="33"/>
      <c r="G25" s="33"/>
      <c r="H25" s="33"/>
      <c r="I25" s="33"/>
      <c r="J25" s="33"/>
      <c r="K25" s="33"/>
      <c r="L25" s="33"/>
    </row>
    <row r="26" spans="3:12" ht="15.75" customHeight="1">
      <c r="C26" s="32"/>
      <c r="D26" s="36"/>
      <c r="E26" s="33"/>
      <c r="F26" s="33"/>
      <c r="G26" s="33"/>
      <c r="H26" s="33"/>
      <c r="I26" s="33"/>
      <c r="J26" s="33"/>
      <c r="K26" s="33"/>
      <c r="L26" s="33"/>
    </row>
    <row r="27" spans="3:12" ht="15.75" customHeight="1">
      <c r="C27" s="32"/>
      <c r="D27" s="36"/>
      <c r="E27" s="33"/>
      <c r="F27" s="33"/>
      <c r="G27" s="33"/>
      <c r="H27" s="33"/>
      <c r="I27" s="33"/>
      <c r="J27" s="33"/>
      <c r="K27" s="33"/>
      <c r="L27" s="33"/>
    </row>
    <row r="28" spans="3:12" ht="15.75" customHeight="1">
      <c r="C28" s="32"/>
      <c r="D28" s="36"/>
      <c r="E28" s="33"/>
      <c r="F28" s="33"/>
      <c r="G28" s="33"/>
      <c r="H28" s="33"/>
      <c r="I28" s="33"/>
      <c r="J28" s="33"/>
      <c r="K28" s="33"/>
      <c r="L28" s="33"/>
    </row>
    <row r="29" spans="3:12" ht="15.75" customHeight="1">
      <c r="C29" s="32"/>
      <c r="D29" s="36"/>
      <c r="E29" s="33"/>
      <c r="F29" s="33"/>
      <c r="G29" s="33"/>
      <c r="H29" s="33"/>
      <c r="I29" s="33"/>
      <c r="J29" s="33"/>
      <c r="K29" s="33"/>
      <c r="L29" s="33"/>
    </row>
    <row r="30" spans="3:12" ht="15.75" customHeight="1">
      <c r="C30" s="32"/>
      <c r="D30" s="36"/>
      <c r="E30" s="33"/>
      <c r="F30" s="33"/>
      <c r="G30" s="33"/>
      <c r="H30" s="33"/>
      <c r="I30" s="33"/>
      <c r="J30" s="33"/>
      <c r="K30" s="33"/>
      <c r="L30" s="33"/>
    </row>
    <row r="31" spans="3:12" ht="15.75" customHeight="1">
      <c r="C31" s="32"/>
      <c r="D31" s="36"/>
      <c r="E31" s="33"/>
      <c r="F31" s="33"/>
      <c r="G31" s="33"/>
      <c r="H31" s="33"/>
      <c r="I31" s="33"/>
      <c r="J31" s="33"/>
      <c r="K31" s="33"/>
      <c r="L31" s="33"/>
    </row>
    <row r="32" spans="3:12" ht="15.75" customHeight="1">
      <c r="C32" s="32"/>
      <c r="D32" s="36"/>
      <c r="E32" s="33"/>
      <c r="F32" s="33"/>
      <c r="G32" s="33"/>
      <c r="H32" s="33"/>
      <c r="I32" s="33"/>
      <c r="J32" s="33"/>
      <c r="K32" s="33"/>
      <c r="L32" s="33"/>
    </row>
    <row r="33" spans="3:14" ht="15.75" customHeight="1">
      <c r="C33" s="32"/>
      <c r="D33" s="36"/>
      <c r="E33" s="33"/>
      <c r="F33" s="33"/>
      <c r="G33" s="33"/>
      <c r="H33" s="33"/>
      <c r="I33" s="33"/>
      <c r="J33" s="33"/>
      <c r="K33" s="33"/>
      <c r="L33" s="33"/>
    </row>
    <row r="34" spans="3:14" ht="15.75" customHeight="1">
      <c r="C34" s="32"/>
      <c r="D34" s="36"/>
      <c r="E34" s="33"/>
      <c r="F34" s="33"/>
      <c r="G34" s="33"/>
      <c r="H34" s="33"/>
      <c r="I34" s="33"/>
      <c r="J34" s="33"/>
      <c r="K34" s="33"/>
      <c r="L34" s="33"/>
    </row>
    <row r="35" spans="3:14" ht="15.75" customHeight="1">
      <c r="C35" s="32"/>
      <c r="D35" s="36"/>
      <c r="E35" s="33"/>
      <c r="F35" s="33"/>
      <c r="G35" s="33"/>
      <c r="H35" s="33"/>
      <c r="I35" s="33"/>
      <c r="J35" s="33"/>
      <c r="K35" s="33"/>
      <c r="L35" s="33"/>
    </row>
    <row r="36" spans="3:14" ht="15.75" customHeight="1">
      <c r="C36" s="32"/>
      <c r="D36" s="36"/>
      <c r="E36" s="33"/>
      <c r="F36" s="33"/>
      <c r="G36" s="33"/>
      <c r="H36" s="33"/>
      <c r="I36" s="33"/>
      <c r="J36" s="33"/>
      <c r="K36" s="33"/>
      <c r="L36" s="33"/>
    </row>
    <row r="37" spans="3:14" ht="15.75" customHeight="1">
      <c r="C37" s="32"/>
      <c r="D37" s="36"/>
      <c r="E37" s="33"/>
      <c r="F37" s="33"/>
      <c r="G37" s="33"/>
      <c r="H37" s="33"/>
      <c r="I37" s="33"/>
      <c r="J37" s="33"/>
      <c r="K37" s="33"/>
      <c r="L37" s="33"/>
    </row>
    <row r="38" spans="3:14" ht="15.75" customHeight="1">
      <c r="C38" s="32"/>
      <c r="D38" s="36"/>
      <c r="E38" s="33"/>
      <c r="F38" s="33"/>
      <c r="G38" s="33"/>
      <c r="H38" s="33"/>
      <c r="I38" s="33"/>
      <c r="J38" s="33"/>
      <c r="K38" s="33"/>
      <c r="L38" s="33"/>
    </row>
    <row r="39" spans="3:14" ht="15.75" customHeight="1">
      <c r="C39" s="32"/>
      <c r="D39" s="36"/>
      <c r="E39" s="33"/>
      <c r="F39" s="33"/>
      <c r="G39" s="33"/>
      <c r="H39" s="33"/>
      <c r="I39" s="33"/>
      <c r="J39" s="33"/>
      <c r="K39" s="33"/>
      <c r="L39" s="33"/>
    </row>
    <row r="40" spans="3:14" ht="30" customHeight="1">
      <c r="C40" s="130" t="s">
        <v>87</v>
      </c>
      <c r="D40" s="130"/>
      <c r="E40" s="130"/>
      <c r="F40" s="130"/>
      <c r="G40" s="130"/>
      <c r="H40" s="130"/>
      <c r="I40" s="33"/>
      <c r="J40" s="33"/>
      <c r="K40" s="33"/>
      <c r="L40" s="33"/>
      <c r="M40" s="33"/>
      <c r="N40" s="33"/>
    </row>
    <row r="41" spans="3:14" ht="15.75" customHeight="1">
      <c r="C41" s="32"/>
      <c r="D41" s="36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14" ht="15.75" customHeight="1">
      <c r="C42" s="32"/>
      <c r="D42" s="36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15.75" customHeight="1">
      <c r="C43" s="32"/>
      <c r="D43" s="36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3:14" ht="25.5" customHeight="1">
      <c r="C44" s="37"/>
      <c r="D44" s="38"/>
      <c r="E44" s="35"/>
      <c r="F44" s="35"/>
      <c r="G44" s="35"/>
      <c r="H44" s="35"/>
      <c r="I44" s="33"/>
      <c r="J44" s="33"/>
      <c r="K44" s="33"/>
      <c r="L44" s="33"/>
      <c r="M44" s="33"/>
      <c r="N44" s="33"/>
    </row>
    <row r="45" spans="3:14" ht="6.75" customHeight="1">
      <c r="C45" s="37"/>
      <c r="D45" s="38"/>
      <c r="E45" s="35"/>
      <c r="F45" s="35"/>
      <c r="G45" s="35"/>
      <c r="H45" s="35"/>
      <c r="I45" s="33"/>
      <c r="J45" s="33"/>
      <c r="K45" s="33"/>
      <c r="L45" s="33"/>
      <c r="M45" s="33"/>
      <c r="N45" s="33"/>
    </row>
    <row r="46" spans="3:14" ht="32.25" customHeight="1"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3:14" ht="8.25" customHeight="1"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3:14" ht="15" customHeight="1">
      <c r="C48" s="32"/>
      <c r="D48" s="33"/>
      <c r="E48" s="33"/>
      <c r="F48" s="33"/>
      <c r="G48" s="33"/>
      <c r="H48" s="33"/>
      <c r="I48" s="33"/>
      <c r="J48" s="33"/>
      <c r="K48" s="33"/>
      <c r="L48" s="33"/>
    </row>
    <row r="49" spans="3:12" ht="8.25" customHeight="1">
      <c r="C49" s="32"/>
      <c r="D49" s="33"/>
      <c r="E49" s="33"/>
      <c r="F49" s="33"/>
      <c r="G49" s="33"/>
      <c r="H49" s="33"/>
      <c r="I49" s="33"/>
      <c r="J49" s="33"/>
      <c r="K49" s="33"/>
      <c r="L49" s="33"/>
    </row>
    <row r="50" spans="3:12" ht="49.5" customHeight="1">
      <c r="C50" s="32"/>
      <c r="D50" s="33"/>
      <c r="E50" s="33"/>
      <c r="F50" s="33"/>
      <c r="G50" s="33"/>
      <c r="H50" s="33"/>
      <c r="I50" s="33"/>
      <c r="J50" s="33"/>
      <c r="K50" s="33"/>
      <c r="L50" s="33"/>
    </row>
    <row r="51" spans="3:12">
      <c r="C51" s="32"/>
      <c r="D51" s="33"/>
      <c r="E51" s="33"/>
      <c r="F51" s="33"/>
      <c r="G51" s="33"/>
      <c r="H51" s="33"/>
      <c r="I51" s="33"/>
      <c r="J51" s="33"/>
      <c r="K51" s="33"/>
      <c r="L51" s="33"/>
    </row>
    <row r="52" spans="3:12">
      <c r="C52" s="32"/>
      <c r="D52" s="33"/>
      <c r="E52" s="33"/>
      <c r="F52" s="33"/>
      <c r="G52" s="33"/>
      <c r="H52" s="33"/>
      <c r="I52" s="33"/>
      <c r="J52" s="33"/>
      <c r="K52" s="33"/>
      <c r="L52" s="33"/>
    </row>
    <row r="53" spans="3:12">
      <c r="C53" s="32"/>
      <c r="D53" s="33"/>
      <c r="E53" s="33"/>
      <c r="F53" s="33"/>
      <c r="G53" s="33"/>
      <c r="H53" s="33"/>
      <c r="I53" s="33"/>
      <c r="J53" s="33"/>
      <c r="K53" s="33"/>
      <c r="L53" s="33"/>
    </row>
    <row r="54" spans="3:12">
      <c r="C54" s="32"/>
      <c r="D54" s="33"/>
      <c r="E54" s="33"/>
      <c r="F54" s="33"/>
      <c r="G54" s="33"/>
      <c r="H54" s="33"/>
      <c r="I54" s="33"/>
      <c r="J54" s="33"/>
      <c r="K54" s="33"/>
      <c r="L54" s="33"/>
    </row>
    <row r="55" spans="3:12">
      <c r="C55" s="32"/>
      <c r="D55" s="33"/>
      <c r="E55" s="33"/>
      <c r="F55" s="33"/>
      <c r="G55" s="33"/>
      <c r="H55" s="33"/>
      <c r="I55" s="33"/>
      <c r="J55" s="33"/>
      <c r="K55" s="33"/>
      <c r="L55" s="33"/>
    </row>
    <row r="56" spans="3:12">
      <c r="C56" s="32"/>
      <c r="D56" s="33"/>
      <c r="E56" s="33"/>
      <c r="F56" s="33"/>
      <c r="G56" s="33"/>
      <c r="H56" s="33"/>
      <c r="I56" s="33"/>
      <c r="J56" s="33"/>
      <c r="K56" s="33"/>
      <c r="L56" s="33"/>
    </row>
    <row r="57" spans="3:12" ht="127.5" customHeight="1">
      <c r="C57" s="32"/>
      <c r="D57" s="33"/>
      <c r="E57" s="33"/>
      <c r="F57" s="33"/>
      <c r="G57" s="33"/>
      <c r="H57" s="33"/>
      <c r="I57" s="33"/>
      <c r="J57" s="33"/>
      <c r="K57" s="33"/>
      <c r="L57" s="33"/>
    </row>
    <row r="58" spans="3:12">
      <c r="C58" s="32"/>
      <c r="D58" s="33"/>
      <c r="E58" s="33"/>
      <c r="F58" s="33"/>
      <c r="G58" s="33"/>
      <c r="H58" s="33"/>
      <c r="I58" s="33"/>
      <c r="J58" s="33"/>
      <c r="K58" s="33"/>
      <c r="L58" s="33"/>
    </row>
    <row r="59" spans="3:12">
      <c r="C59" s="32"/>
      <c r="D59" s="33"/>
      <c r="E59" s="33"/>
      <c r="F59" s="33"/>
      <c r="G59" s="33"/>
      <c r="H59" s="33"/>
      <c r="I59" s="33"/>
      <c r="J59" s="33"/>
      <c r="K59" s="33"/>
      <c r="L59" s="33"/>
    </row>
    <row r="60" spans="3:12" ht="15.75" customHeight="1">
      <c r="D60"/>
    </row>
    <row r="61" spans="3:12">
      <c r="D61"/>
    </row>
    <row r="62" spans="3:12" hidden="1">
      <c r="D62"/>
    </row>
    <row r="63" spans="3:12" hidden="1">
      <c r="D63"/>
    </row>
    <row r="64" spans="3:12" hidden="1">
      <c r="D64"/>
    </row>
    <row r="65" spans="4:4" hidden="1">
      <c r="D65"/>
    </row>
    <row r="66" spans="4:4" hidden="1">
      <c r="D66"/>
    </row>
    <row r="67" spans="4:4" hidden="1">
      <c r="D67"/>
    </row>
    <row r="68" spans="4:4" hidden="1">
      <c r="D68"/>
    </row>
    <row r="69" spans="4:4" hidden="1">
      <c r="D69"/>
    </row>
    <row r="70" spans="4:4" hidden="1">
      <c r="D70"/>
    </row>
    <row r="71" spans="4:4" hidden="1">
      <c r="D71"/>
    </row>
    <row r="72" spans="4:4" hidden="1">
      <c r="D72"/>
    </row>
    <row r="73" spans="4:4" hidden="1">
      <c r="D73"/>
    </row>
    <row r="74" spans="4:4" hidden="1">
      <c r="D74"/>
    </row>
    <row r="75" spans="4:4" ht="21.75" hidden="1" customHeight="1">
      <c r="D75"/>
    </row>
    <row r="76" spans="4:4" ht="21.75" hidden="1" customHeight="1">
      <c r="D76"/>
    </row>
    <row r="77" spans="4:4" ht="32.25" hidden="1" customHeight="1">
      <c r="D77"/>
    </row>
    <row r="78" spans="4:4" ht="10.5" hidden="1" customHeight="1">
      <c r="D78"/>
    </row>
    <row r="79" spans="4:4" ht="24" hidden="1" customHeight="1">
      <c r="D79"/>
    </row>
    <row r="80" spans="4:4" ht="10.5" hidden="1" customHeight="1">
      <c r="D80"/>
    </row>
    <row r="81" spans="4:4" hidden="1">
      <c r="D81"/>
    </row>
    <row r="82" spans="4:4" hidden="1">
      <c r="D82"/>
    </row>
    <row r="83" spans="4:4" hidden="1">
      <c r="D83"/>
    </row>
    <row r="84" spans="4:4" hidden="1">
      <c r="D84"/>
    </row>
    <row r="85" spans="4:4" hidden="1">
      <c r="D85"/>
    </row>
    <row r="86" spans="4:4" hidden="1">
      <c r="D86"/>
    </row>
    <row r="87" spans="4:4" hidden="1">
      <c r="D87"/>
    </row>
    <row r="88" spans="4:4" hidden="1">
      <c r="D88"/>
    </row>
    <row r="89" spans="4:4" hidden="1">
      <c r="D89"/>
    </row>
    <row r="90" spans="4:4" hidden="1">
      <c r="D90"/>
    </row>
    <row r="91" spans="4:4" hidden="1">
      <c r="D91"/>
    </row>
    <row r="92" spans="4:4" hidden="1">
      <c r="D92"/>
    </row>
    <row r="93" spans="4:4" hidden="1">
      <c r="D93"/>
    </row>
    <row r="94" spans="4:4" hidden="1">
      <c r="D94"/>
    </row>
    <row r="95" spans="4:4" hidden="1">
      <c r="D95"/>
    </row>
    <row r="96" spans="4:4" hidden="1">
      <c r="D96"/>
    </row>
    <row r="97" spans="4:4" hidden="1">
      <c r="D97"/>
    </row>
    <row r="98" spans="4:4" hidden="1">
      <c r="D98"/>
    </row>
    <row r="99" spans="4:4" hidden="1">
      <c r="D99"/>
    </row>
    <row r="100" spans="4:4" hidden="1">
      <c r="D100"/>
    </row>
    <row r="101" spans="4:4" hidden="1">
      <c r="D101"/>
    </row>
    <row r="102" spans="4:4" hidden="1">
      <c r="D102"/>
    </row>
    <row r="103" spans="4:4" hidden="1">
      <c r="D103"/>
    </row>
    <row r="104" spans="4:4" hidden="1">
      <c r="D104"/>
    </row>
    <row r="105" spans="4:4" hidden="1">
      <c r="D105"/>
    </row>
    <row r="106" spans="4:4" hidden="1">
      <c r="D106"/>
    </row>
    <row r="107" spans="4:4" hidden="1">
      <c r="D107"/>
    </row>
    <row r="108" spans="4:4" hidden="1">
      <c r="D108"/>
    </row>
    <row r="109" spans="4:4"/>
  </sheetData>
  <sheetProtection selectLockedCells="1" selectUnlockedCells="1"/>
  <mergeCells count="4">
    <mergeCell ref="C10:D10"/>
    <mergeCell ref="C9:D9"/>
    <mergeCell ref="C7:H7"/>
    <mergeCell ref="C40:H40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8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3">
    <tabColor rgb="FF00B0F0"/>
    <pageSetUpPr fitToPage="1"/>
  </sheetPr>
  <dimension ref="B1:S74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.140625" defaultRowHeight="15" zeroHeight="1"/>
  <cols>
    <col min="1" max="1" width="4.140625" style="1" customWidth="1"/>
    <col min="2" max="2" width="2.5703125" style="19" customWidth="1"/>
    <col min="3" max="3" width="9.140625" style="19" customWidth="1"/>
    <col min="4" max="4" width="66.7109375" style="20" customWidth="1"/>
    <col min="5" max="5" width="19.85546875" style="20" customWidth="1"/>
    <col min="6" max="6" width="21.28515625" style="20" hidden="1" customWidth="1"/>
    <col min="7" max="7" width="17.5703125" style="69" customWidth="1"/>
    <col min="8" max="8" width="17.5703125" style="70" customWidth="1"/>
    <col min="9" max="9" width="17.5703125" style="69" customWidth="1"/>
    <col min="10" max="10" width="29.42578125" style="69" customWidth="1"/>
    <col min="11" max="11" width="3.28515625" style="19" customWidth="1"/>
    <col min="12" max="12" width="4.140625" style="1" customWidth="1"/>
    <col min="13" max="13" width="9.7109375" style="1" customWidth="1"/>
    <col min="14" max="14" width="38.140625" style="1" customWidth="1"/>
    <col min="15" max="19" width="9.140625" style="1" customWidth="1"/>
    <col min="20" max="16384" width="9.140625" style="1"/>
  </cols>
  <sheetData>
    <row r="1" spans="2:19" ht="18.75" customHeight="1"/>
    <row r="2" spans="2:19" ht="18.75" customHeight="1"/>
    <row r="3" spans="2:19" ht="18.75" customHeight="1" thickBot="1"/>
    <row r="4" spans="2:19" ht="15.75" thickBot="1">
      <c r="N4" s="31" t="str">
        <f>IF($O4=0,"Não Aplicável",IF(O4&lt;=1,"Não Implementado",IF(O4&lt;=2,"Informal",IF(O4&lt;=3,"Realizado"))))</f>
        <v>Não Aplicável</v>
      </c>
      <c r="O4" s="93">
        <f>'PRÉ-ASSESSMENT'!H48</f>
        <v>0</v>
      </c>
    </row>
    <row r="5" spans="2:19" ht="53.2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N5" s="94" t="str">
        <f>IF($N$4="NÃO APLICÁVEL","A empresa não realiza tratamento de dados pessoais.",IF($N$4="NÃO IMPLEMENTADO","A organização não possui um ambiente estável, os procedimentos ou processos são geralmente incompletos e aplicados inconsistentemente.",IF($N$4="INFORMAL","A organização possui procedimentos e processos semelhantes, mas não estão totalmente documentados e não cobrem todos os aspectos relevantes.",IF($N$4="REALIZADO","A organização possui procedimentos e processos totalmente documentados, implementados e cobrem todos os aspectos relevantes."))))</f>
        <v>A empresa não realiza tratamento de dados pessoais.</v>
      </c>
      <c r="O5" s="95"/>
    </row>
    <row r="6" spans="2:19" ht="24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9" ht="10.5" customHeight="1"/>
    <row r="8" spans="2:19" ht="45.75" thickBot="1">
      <c r="C8" s="96" t="s">
        <v>0</v>
      </c>
      <c r="D8" s="97" t="s">
        <v>8</v>
      </c>
      <c r="E8" s="97" t="s">
        <v>9</v>
      </c>
      <c r="F8" s="97" t="s">
        <v>13</v>
      </c>
      <c r="G8" s="97" t="s">
        <v>10</v>
      </c>
      <c r="H8" s="97" t="s">
        <v>12</v>
      </c>
      <c r="I8" s="97" t="s">
        <v>13</v>
      </c>
      <c r="J8" s="97" t="s">
        <v>11</v>
      </c>
      <c r="Q8"/>
      <c r="R8"/>
    </row>
    <row r="9" spans="2:19" ht="30" customHeight="1" thickBot="1">
      <c r="C9" s="76">
        <v>1</v>
      </c>
      <c r="D9" s="77" t="str">
        <f>'PRÉ-ASSESSMENT'!D6</f>
        <v>A empresa possui um organograma de cargos e funções atualizados?</v>
      </c>
      <c r="E9" s="91" t="str">
        <f>'PRÉ-ASSESSMENT'!E6</f>
        <v>NÃO IMPLEMENTADO</v>
      </c>
      <c r="F9" s="78" t="s">
        <v>14</v>
      </c>
      <c r="G9" s="79" t="str">
        <f>IF(E9="REALIZADO","2 -Baixa",IF(E9="INFORMAL","3 - Média",IF(E9="NÃO IMPLEMENTADO","5 - Muito Alta",IF(E9="NÃO APLICÁVEL","1 - Muito Baixa"))))</f>
        <v>5 - Muito Alta</v>
      </c>
      <c r="H9" s="79" t="s">
        <v>25</v>
      </c>
      <c r="I9" s="80" t="str">
        <f>IF(IF(ISTEXT($G9),LEFT($G9,1),$G9)*IF(ISTEXT($H9),LEFT($H9,1),$H9)&lt;=1,"1 - Muito Baixo",IF(IF(ISTEXT($G9),LEFT($G9,1),$G9)*IF(ISTEXT($H9),LEFT($H9,1),$H9)&lt;5,"2 - Baixo",IF(IF(ISTEXT($G9),LEFT($G9,1),$G9)*IF(ISTEXT($H9),LEFT($H9,1),$H9)&lt;=10,"3 - Médio",IF(IF(ISTEXT($G9),LEFT($G9,1),$G9)*IF(ISTEXT($H9),LEFT($H9,1),$H9)&lt;=15,"4 - Alto","5 - Muito Alto"))))</f>
        <v>4 - Alto</v>
      </c>
      <c r="J9" s="81" t="str">
        <f>IF($E9="REALIZADO","Manter e Padronizar",IF($E9="INFORMAL","Estruturar e Documentar",IF($E9="NÃO IMPLEMENTADO","Planejar e Executar",IF($E9="NÃO APLICÁVEL","N/A",IF(E9=0,"N/A")))))</f>
        <v>Planejar e Executar</v>
      </c>
      <c r="R9"/>
      <c r="S9"/>
    </row>
    <row r="10" spans="2:19" ht="30" customHeight="1" thickBot="1">
      <c r="C10" s="76">
        <v>2</v>
      </c>
      <c r="D10" s="77" t="str">
        <f>'PRÉ-ASSESSMENT'!D7</f>
        <v>Houve a definição de uma pessoa para cuidar do tema LGPD?</v>
      </c>
      <c r="E10" s="91" t="str">
        <f>'PRÉ-ASSESSMENT'!E7</f>
        <v>NÃO IMPLEMENTADO</v>
      </c>
      <c r="F10" s="82" t="s">
        <v>15</v>
      </c>
      <c r="G10" s="79" t="str">
        <f t="shared" ref="G10:G49" si="0">IF(E10="REALIZADO","2 -Baixa",IF(E10="INFORMAL","3 - Média",IF(E10="NÃO IMPLEMENTADO","5 - Muito Alta",IF(E10="NÃO APLICÁVEL","1 - Muito Baixa"))))</f>
        <v>5 - Muito Alta</v>
      </c>
      <c r="H10" s="79" t="s">
        <v>25</v>
      </c>
      <c r="I10" s="80" t="str">
        <f t="shared" ref="I10:I49" si="1">IF(IF(ISTEXT($G10),LEFT($G10,1),$G10)*IF(ISTEXT($H10),LEFT($H10,1),$H10)&lt;=1,"1 - Muito Baixo",IF(IF(ISTEXT($G10),LEFT($G10,1),$G10)*IF(ISTEXT($H10),LEFT($H10,1),$H10)&lt;5,"2 - Baixo",IF(IF(ISTEXT($G10),LEFT($G10,1),$G10)*IF(ISTEXT($H10),LEFT($H10,1),$H10)&lt;=10,"3 - Médio",IF(IF(ISTEXT($G10),LEFT($G10,1),$G10)*IF(ISTEXT($H10),LEFT($H10,1),$H10)&lt;=15,"4 - Alto","5 - Muito Alto"))))</f>
        <v>4 - Alto</v>
      </c>
      <c r="J10" s="81" t="str">
        <f t="shared" ref="J10:J49" si="2">IF($E10="REALIZADO","Manter e Padronizar",IF($E10="INFORMAL","Estruturar e Documentar",IF($E10="NÃO IMPLEMENTADO","Planejar e Executar",IF($E10="NÃO APLICÁVEL","N/A",IF(E10=0,"N/A")))))</f>
        <v>Planejar e Executar</v>
      </c>
      <c r="R10"/>
      <c r="S10"/>
    </row>
    <row r="11" spans="2:19" ht="30" customHeight="1" thickBot="1">
      <c r="C11" s="76">
        <v>3</v>
      </c>
      <c r="D11" s="77" t="str">
        <f>'PRÉ-ASSESSMENT'!D8</f>
        <v>Existe uma Política de privacidade atualizada?</v>
      </c>
      <c r="E11" s="91" t="str">
        <f>'PRÉ-ASSESSMENT'!E8</f>
        <v>NÃO IMPLEMENTADO</v>
      </c>
      <c r="F11" s="78" t="s">
        <v>16</v>
      </c>
      <c r="G11" s="79" t="str">
        <f t="shared" si="0"/>
        <v>5 - Muito Alta</v>
      </c>
      <c r="H11" s="79" t="s">
        <v>27</v>
      </c>
      <c r="I11" s="80" t="str">
        <f t="shared" si="1"/>
        <v>5 - Muito Alto</v>
      </c>
      <c r="J11" s="81" t="str">
        <f t="shared" si="2"/>
        <v>Planejar e Executar</v>
      </c>
      <c r="R11"/>
      <c r="S11"/>
    </row>
    <row r="12" spans="2:19" ht="30" customHeight="1" thickBot="1">
      <c r="C12" s="76">
        <v>4</v>
      </c>
      <c r="D12" s="77" t="str">
        <f>'PRÉ-ASSESSMENT'!D9</f>
        <v>Existe uma Norma Interna de privacidade atualizada?</v>
      </c>
      <c r="E12" s="91" t="str">
        <f>'PRÉ-ASSESSMENT'!E9</f>
        <v>NÃO IMPLEMENTADO</v>
      </c>
      <c r="F12" s="82" t="s">
        <v>17</v>
      </c>
      <c r="G12" s="79" t="str">
        <f t="shared" si="0"/>
        <v>5 - Muito Alta</v>
      </c>
      <c r="H12" s="79" t="s">
        <v>29</v>
      </c>
      <c r="I12" s="80" t="str">
        <f t="shared" si="1"/>
        <v>5 - Muito Alto</v>
      </c>
      <c r="J12" s="81" t="str">
        <f t="shared" si="2"/>
        <v>Planejar e Executar</v>
      </c>
      <c r="R12"/>
      <c r="S12"/>
    </row>
    <row r="13" spans="2:19" ht="30" customHeight="1" thickBot="1">
      <c r="C13" s="76">
        <v>5</v>
      </c>
      <c r="D13" s="77" t="str">
        <f>'PRÉ-ASSESSMENT'!D10</f>
        <v>Sua empresa identificou as bases legais para cada tratamento dos dados pessoais?</v>
      </c>
      <c r="E13" s="91" t="str">
        <f>'PRÉ-ASSESSMENT'!E10</f>
        <v>NÃO IMPLEMENTADO</v>
      </c>
      <c r="F13" s="78" t="s">
        <v>18</v>
      </c>
      <c r="G13" s="79" t="str">
        <f t="shared" si="0"/>
        <v>5 - Muito Alta</v>
      </c>
      <c r="H13" s="79" t="s">
        <v>29</v>
      </c>
      <c r="I13" s="80" t="str">
        <f t="shared" si="1"/>
        <v>5 - Muito Alto</v>
      </c>
      <c r="J13" s="81" t="str">
        <f t="shared" si="2"/>
        <v>Planejar e Executar</v>
      </c>
      <c r="R13"/>
      <c r="S13"/>
    </row>
    <row r="14" spans="2:19" ht="30" customHeight="1" thickBot="1">
      <c r="C14" s="76">
        <v>6</v>
      </c>
      <c r="D14" s="77" t="str">
        <f>'PRÉ-ASSESSMENT'!D11</f>
        <v>Existe um procedimento para registro e revisão do Ropa's?</v>
      </c>
      <c r="E14" s="91" t="str">
        <f>'PRÉ-ASSESSMENT'!E11</f>
        <v>NÃO IMPLEMENTADO</v>
      </c>
      <c r="F14" s="82" t="s">
        <v>19</v>
      </c>
      <c r="G14" s="79" t="str">
        <f t="shared" si="0"/>
        <v>5 - Muito Alta</v>
      </c>
      <c r="H14" s="79" t="s">
        <v>29</v>
      </c>
      <c r="I14" s="80" t="str">
        <f t="shared" si="1"/>
        <v>5 - Muito Alto</v>
      </c>
      <c r="J14" s="81" t="str">
        <f t="shared" si="2"/>
        <v>Planejar e Executar</v>
      </c>
      <c r="R14"/>
      <c r="S14"/>
    </row>
    <row r="15" spans="2:19" ht="30.75" thickBot="1">
      <c r="C15" s="76">
        <v>7</v>
      </c>
      <c r="D15" s="77" t="str">
        <f>'PRÉ-ASSESSMENT'!D12</f>
        <v xml:space="preserve"> Existe um aprovador das novas atividades de tratamento de dados pessoais?</v>
      </c>
      <c r="E15" s="91" t="str">
        <f>'PRÉ-ASSESSMENT'!E12</f>
        <v>NÃO IMPLEMENTADO</v>
      </c>
      <c r="F15" s="78" t="s">
        <v>18</v>
      </c>
      <c r="G15" s="79" t="str">
        <f t="shared" si="0"/>
        <v>5 - Muito Alta</v>
      </c>
      <c r="H15" s="79" t="s">
        <v>29</v>
      </c>
      <c r="I15" s="80" t="str">
        <f t="shared" si="1"/>
        <v>5 - Muito Alto</v>
      </c>
      <c r="J15" s="81" t="str">
        <f t="shared" si="2"/>
        <v>Planejar e Executar</v>
      </c>
    </row>
    <row r="16" spans="2:19" ht="30" customHeight="1" thickBot="1">
      <c r="C16" s="76">
        <v>8</v>
      </c>
      <c r="D16" s="77" t="str">
        <f>'PRÉ-ASSESSMENT'!D13</f>
        <v>Foram desenvolvidos modelos de avisos de privacidade?</v>
      </c>
      <c r="E16" s="91" t="str">
        <f>'PRÉ-ASSESSMENT'!E13</f>
        <v>NÃO IMPLEMENTADO</v>
      </c>
      <c r="F16" s="82" t="s">
        <v>32</v>
      </c>
      <c r="G16" s="79" t="str">
        <f t="shared" si="0"/>
        <v>5 - Muito Alta</v>
      </c>
      <c r="H16" s="79" t="s">
        <v>29</v>
      </c>
      <c r="I16" s="80" t="str">
        <f t="shared" si="1"/>
        <v>5 - Muito Alto</v>
      </c>
      <c r="J16" s="81" t="str">
        <f t="shared" si="2"/>
        <v>Planejar e Executar</v>
      </c>
    </row>
    <row r="17" spans="3:10" ht="30" customHeight="1" thickBot="1">
      <c r="C17" s="76">
        <v>9</v>
      </c>
      <c r="D17" s="77" t="str">
        <f>'PRÉ-ASSESSMENT'!D14</f>
        <v>A LGPD é aplicada no início de cada projeto?</v>
      </c>
      <c r="E17" s="91" t="str">
        <f>'PRÉ-ASSESSMENT'!E14</f>
        <v>NÃO IMPLEMENTADO</v>
      </c>
      <c r="F17" s="83"/>
      <c r="G17" s="79" t="str">
        <f t="shared" si="0"/>
        <v>5 - Muito Alta</v>
      </c>
      <c r="H17" s="79" t="s">
        <v>29</v>
      </c>
      <c r="I17" s="80" t="str">
        <f t="shared" si="1"/>
        <v>5 - Muito Alto</v>
      </c>
      <c r="J17" s="81" t="str">
        <f t="shared" si="2"/>
        <v>Planejar e Executar</v>
      </c>
    </row>
    <row r="18" spans="3:10" ht="30" customHeight="1" thickBot="1">
      <c r="C18" s="76">
        <v>10</v>
      </c>
      <c r="D18" s="77" t="str">
        <f>'PRÉ-ASSESSMENT'!D15</f>
        <v>Foi elaborado um procedimento para gestão dos direitos dos titulares?</v>
      </c>
      <c r="E18" s="91" t="str">
        <f>'PRÉ-ASSESSMENT'!E15</f>
        <v>NÃO IMPLEMENTADO</v>
      </c>
      <c r="F18" s="78"/>
      <c r="G18" s="79" t="str">
        <f t="shared" si="0"/>
        <v>5 - Muito Alta</v>
      </c>
      <c r="H18" s="79" t="s">
        <v>29</v>
      </c>
      <c r="I18" s="80" t="str">
        <f t="shared" si="1"/>
        <v>5 - Muito Alto</v>
      </c>
      <c r="J18" s="81" t="str">
        <f t="shared" si="2"/>
        <v>Planejar e Executar</v>
      </c>
    </row>
    <row r="19" spans="3:10" ht="30.75" thickBot="1">
      <c r="C19" s="76">
        <v>11</v>
      </c>
      <c r="D19" s="77" t="str">
        <f>'PRÉ-ASSESSMENT'!D16</f>
        <v>A empresa indica com clareza como o titular pode exercer os seus direitos?</v>
      </c>
      <c r="E19" s="91" t="str">
        <f>'PRÉ-ASSESSMENT'!E16</f>
        <v>NÃO IMPLEMENTADO</v>
      </c>
      <c r="F19" s="82"/>
      <c r="G19" s="79" t="str">
        <f t="shared" si="0"/>
        <v>5 - Muito Alta</v>
      </c>
      <c r="H19" s="79" t="s">
        <v>29</v>
      </c>
      <c r="I19" s="80" t="str">
        <f t="shared" si="1"/>
        <v>5 - Muito Alto</v>
      </c>
      <c r="J19" s="81" t="str">
        <f t="shared" si="2"/>
        <v>Planejar e Executar</v>
      </c>
    </row>
    <row r="20" spans="3:10" ht="30" customHeight="1" thickBot="1">
      <c r="C20" s="76">
        <v>12</v>
      </c>
      <c r="D20" s="77" t="str">
        <f>'PRÉ-ASSESSMENT'!D17</f>
        <v xml:space="preserve"> Foram elaborados templates de respostas padrões para os titulares?</v>
      </c>
      <c r="E20" s="91" t="str">
        <f>'PRÉ-ASSESSMENT'!E17</f>
        <v>NÃO IMPLEMENTADO</v>
      </c>
      <c r="F20" s="78"/>
      <c r="G20" s="79" t="str">
        <f t="shared" si="0"/>
        <v>5 - Muito Alta</v>
      </c>
      <c r="H20" s="79" t="s">
        <v>27</v>
      </c>
      <c r="I20" s="80" t="str">
        <f t="shared" si="1"/>
        <v>5 - Muito Alto</v>
      </c>
      <c r="J20" s="81" t="str">
        <f t="shared" si="2"/>
        <v>Planejar e Executar</v>
      </c>
    </row>
    <row r="21" spans="3:10" ht="30" customHeight="1" thickBot="1">
      <c r="C21" s="76">
        <v>13</v>
      </c>
      <c r="D21" s="77" t="str">
        <f>'PRÉ-ASSESSMENT'!D18</f>
        <v xml:space="preserve"> Existe um mapeamento de pessoas e processos para a conclusão do
 atendimento de titulares?</v>
      </c>
      <c r="E21" s="91" t="str">
        <f>'PRÉ-ASSESSMENT'!E18</f>
        <v>NÃO IMPLEMENTADO</v>
      </c>
      <c r="F21" s="82"/>
      <c r="G21" s="79" t="str">
        <f t="shared" si="0"/>
        <v>5 - Muito Alta</v>
      </c>
      <c r="H21" s="79" t="s">
        <v>27</v>
      </c>
      <c r="I21" s="80" t="str">
        <f t="shared" si="1"/>
        <v>5 - Muito Alto</v>
      </c>
      <c r="J21" s="81" t="str">
        <f t="shared" si="2"/>
        <v>Planejar e Executar</v>
      </c>
    </row>
    <row r="22" spans="3:10" ht="30" customHeight="1" thickBot="1">
      <c r="C22" s="76">
        <v>14</v>
      </c>
      <c r="D22" s="77" t="str">
        <f>'PRÉ-ASSESSMENT'!D19</f>
        <v xml:space="preserve"> A empresa comunica a finalidade, forma e duração do tratamento e como exercer os direitos aos titulares?</v>
      </c>
      <c r="E22" s="91" t="str">
        <f>'PRÉ-ASSESSMENT'!E19</f>
        <v>NÃO IMPLEMENTADO</v>
      </c>
      <c r="F22" s="78"/>
      <c r="G22" s="79" t="str">
        <f t="shared" si="0"/>
        <v>5 - Muito Alta</v>
      </c>
      <c r="H22" s="79" t="s">
        <v>27</v>
      </c>
      <c r="I22" s="80" t="str">
        <f t="shared" si="1"/>
        <v>5 - Muito Alto</v>
      </c>
      <c r="J22" s="81" t="str">
        <f t="shared" si="2"/>
        <v>Planejar e Executar</v>
      </c>
    </row>
    <row r="23" spans="3:10" ht="30.75" thickBot="1">
      <c r="C23" s="76">
        <v>15</v>
      </c>
      <c r="D23" s="77" t="str">
        <f>'PRÉ-ASSESSMENT'!D20</f>
        <v>Existe um procedimento de avaliação de terceiros?</v>
      </c>
      <c r="E23" s="91" t="str">
        <f>'PRÉ-ASSESSMENT'!E20</f>
        <v>NÃO IMPLEMENTADO</v>
      </c>
      <c r="F23" s="82"/>
      <c r="G23" s="79" t="str">
        <f t="shared" si="0"/>
        <v>5 - Muito Alta</v>
      </c>
      <c r="H23" s="79" t="s">
        <v>27</v>
      </c>
      <c r="I23" s="80" t="str">
        <f t="shared" si="1"/>
        <v>5 - Muito Alto</v>
      </c>
      <c r="J23" s="81" t="str">
        <f t="shared" si="2"/>
        <v>Planejar e Executar</v>
      </c>
    </row>
    <row r="24" spans="3:10" ht="30" customHeight="1" thickBot="1">
      <c r="C24" s="76">
        <v>16</v>
      </c>
      <c r="D24" s="77" t="str">
        <f>'PRÉ-ASSESSMENT'!D21</f>
        <v>Existe um mecanismo de avaliação de terceiros?</v>
      </c>
      <c r="E24" s="91" t="str">
        <f>'PRÉ-ASSESSMENT'!E21</f>
        <v>NÃO IMPLEMENTADO</v>
      </c>
      <c r="F24" s="78"/>
      <c r="G24" s="79" t="str">
        <f t="shared" si="0"/>
        <v>5 - Muito Alta</v>
      </c>
      <c r="H24" s="79" t="s">
        <v>29</v>
      </c>
      <c r="I24" s="80" t="str">
        <f t="shared" si="1"/>
        <v>5 - Muito Alto</v>
      </c>
      <c r="J24" s="81" t="str">
        <f t="shared" si="2"/>
        <v>Planejar e Executar</v>
      </c>
    </row>
    <row r="25" spans="3:10" ht="30.75" thickBot="1">
      <c r="C25" s="76">
        <v>17</v>
      </c>
      <c r="D25" s="77" t="str">
        <f>'PRÉ-ASSESSMENT'!D22</f>
        <v>Os contratos estão aditados?</v>
      </c>
      <c r="E25" s="91" t="str">
        <f>'PRÉ-ASSESSMENT'!E22</f>
        <v>NÃO IMPLEMENTADO</v>
      </c>
      <c r="F25" s="82"/>
      <c r="G25" s="79" t="str">
        <f t="shared" si="0"/>
        <v>5 - Muito Alta</v>
      </c>
      <c r="H25" s="79" t="s">
        <v>27</v>
      </c>
      <c r="I25" s="80" t="str">
        <f t="shared" si="1"/>
        <v>5 - Muito Alto</v>
      </c>
      <c r="J25" s="81" t="str">
        <f t="shared" si="2"/>
        <v>Planejar e Executar</v>
      </c>
    </row>
    <row r="26" spans="3:10" ht="30" customHeight="1" thickBot="1">
      <c r="C26" s="76">
        <v>18</v>
      </c>
      <c r="D26" s="77" t="str">
        <f>'PRÉ-ASSESSMENT'!D23</f>
        <v xml:space="preserve"> Possui cláusulas padrões de LGPD para serem aplicadas aos contratos?</v>
      </c>
      <c r="E26" s="91" t="str">
        <f>'PRÉ-ASSESSMENT'!E23</f>
        <v>NÃO IMPLEMENTADO</v>
      </c>
      <c r="F26" s="78"/>
      <c r="G26" s="79" t="str">
        <f t="shared" si="0"/>
        <v>5 - Muito Alta</v>
      </c>
      <c r="H26" s="79" t="s">
        <v>27</v>
      </c>
      <c r="I26" s="80" t="str">
        <f t="shared" si="1"/>
        <v>5 - Muito Alto</v>
      </c>
      <c r="J26" s="81" t="str">
        <f t="shared" si="2"/>
        <v>Planejar e Executar</v>
      </c>
    </row>
    <row r="27" spans="3:10" ht="30" customHeight="1" thickBot="1">
      <c r="C27" s="76">
        <v>19</v>
      </c>
      <c r="D27" s="77" t="str">
        <f>'PRÉ-ASSESSMENT'!D24</f>
        <v>Sua empresa possui uma política de segurança da informação suportada por medidas de segurança apropriadas?</v>
      </c>
      <c r="E27" s="91" t="str">
        <f>'PRÉ-ASSESSMENT'!E24</f>
        <v>NÃO IMPLEMENTADO</v>
      </c>
      <c r="F27" s="83"/>
      <c r="G27" s="79" t="str">
        <f t="shared" si="0"/>
        <v>5 - Muito Alta</v>
      </c>
      <c r="H27" s="79" t="s">
        <v>27</v>
      </c>
      <c r="I27" s="80" t="str">
        <f t="shared" si="1"/>
        <v>5 - Muito Alto</v>
      </c>
      <c r="J27" s="84" t="str">
        <f t="shared" si="2"/>
        <v>Planejar e Executar</v>
      </c>
    </row>
    <row r="28" spans="3:10" ht="30" customHeight="1" thickBot="1">
      <c r="C28" s="76">
        <v>20</v>
      </c>
      <c r="D28" s="77" t="str">
        <f>'PRÉ-ASSESSMENT'!D25</f>
        <v>Existe um controle de acesso das aplicações e banco de dados?</v>
      </c>
      <c r="E28" s="91" t="str">
        <f>'PRÉ-ASSESSMENT'!E25</f>
        <v>NÃO IMPLEMENTADO</v>
      </c>
      <c r="F28" s="82"/>
      <c r="G28" s="79" t="str">
        <f t="shared" si="0"/>
        <v>5 - Muito Alta</v>
      </c>
      <c r="H28" s="79" t="s">
        <v>27</v>
      </c>
      <c r="I28" s="80" t="str">
        <f t="shared" si="1"/>
        <v>5 - Muito Alto</v>
      </c>
      <c r="J28" s="81" t="str">
        <f t="shared" si="2"/>
        <v>Planejar e Executar</v>
      </c>
    </row>
    <row r="29" spans="3:10" ht="45.75" thickBot="1">
      <c r="C29" s="76">
        <v>21</v>
      </c>
      <c r="D29" s="77" t="str">
        <f>'PRÉ-ASSESSMENT'!D26</f>
        <v>Existe um registro de LOG's do sistema? Ou seja, todas as intervenções efetuadas no dado pessoal ficam registradas possibilitando uma auditoria de acesso?</v>
      </c>
      <c r="E29" s="91" t="str">
        <f>'PRÉ-ASSESSMENT'!E26</f>
        <v>NÃO IMPLEMENTADO</v>
      </c>
      <c r="F29" s="78"/>
      <c r="G29" s="79" t="str">
        <f t="shared" si="0"/>
        <v>5 - Muito Alta</v>
      </c>
      <c r="H29" s="79" t="s">
        <v>29</v>
      </c>
      <c r="I29" s="80" t="str">
        <f t="shared" si="1"/>
        <v>5 - Muito Alto</v>
      </c>
      <c r="J29" s="81" t="str">
        <f t="shared" si="2"/>
        <v>Planejar e Executar</v>
      </c>
    </row>
    <row r="30" spans="3:10" ht="45.75" thickBot="1">
      <c r="C30" s="76">
        <v>22</v>
      </c>
      <c r="D30" s="77" t="str">
        <f>'PRÉ-ASSESSMENT'!D27</f>
        <v>Os avisos de privacidade de dados para titulares (externos e internos - funcionários, temporários e parceiros) estão claros e informam as bases legais, tempo de retenção e direitos dos titulares?</v>
      </c>
      <c r="E30" s="91" t="str">
        <f>'PRÉ-ASSESSMENT'!E27</f>
        <v>NÃO IMPLEMENTADO</v>
      </c>
      <c r="F30" s="82"/>
      <c r="G30" s="79" t="str">
        <f t="shared" si="0"/>
        <v>5 - Muito Alta</v>
      </c>
      <c r="H30" s="79" t="s">
        <v>29</v>
      </c>
      <c r="I30" s="80" t="str">
        <f t="shared" si="1"/>
        <v>5 - Muito Alto</v>
      </c>
      <c r="J30" s="81" t="str">
        <f t="shared" si="2"/>
        <v>Planejar e Executar</v>
      </c>
    </row>
    <row r="31" spans="3:10" ht="60.75" thickBot="1">
      <c r="C31" s="76">
        <v>23</v>
      </c>
      <c r="D31" s="77" t="str">
        <f>'PRÉ-ASSESSMENT'!D28</f>
        <v>A empresa oferece treinamento regular de conscientização sobre segurança da informação para todos os funcionários, incluindo funcionários temporários ou contratados, para garantir que todos estejam cientes e cumpram suas responsabilidades?</v>
      </c>
      <c r="E31" s="91" t="str">
        <f>'PRÉ-ASSESSMENT'!E28</f>
        <v>NÃO IMPLEMENTADO</v>
      </c>
      <c r="F31" s="78"/>
      <c r="G31" s="79" t="str">
        <f t="shared" si="0"/>
        <v>5 - Muito Alta</v>
      </c>
      <c r="H31" s="79" t="s">
        <v>27</v>
      </c>
      <c r="I31" s="80" t="str">
        <f t="shared" si="1"/>
        <v>5 - Muito Alto</v>
      </c>
      <c r="J31" s="81" t="str">
        <f t="shared" si="2"/>
        <v>Planejar e Executar</v>
      </c>
    </row>
    <row r="32" spans="3:10" ht="45.75" thickBot="1">
      <c r="C32" s="76">
        <v>24</v>
      </c>
      <c r="D32" s="77" t="str">
        <f>'PRÉ-ASSESSMENT'!D29</f>
        <v>A empresa garante um nível adequado de proteção para quaisquer dados pessoais processados por terceiros em seu nome que sejam transferidos para fora do Brasil?</v>
      </c>
      <c r="E32" s="91" t="str">
        <f>'PRÉ-ASSESSMENT'!E29</f>
        <v>NÃO IMPLEMENTADO</v>
      </c>
      <c r="F32" s="82"/>
      <c r="G32" s="79" t="str">
        <f t="shared" si="0"/>
        <v>5 - Muito Alta</v>
      </c>
      <c r="H32" s="79" t="s">
        <v>27</v>
      </c>
      <c r="I32" s="80" t="str">
        <f t="shared" si="1"/>
        <v>5 - Muito Alto</v>
      </c>
      <c r="J32" s="81" t="str">
        <f t="shared" si="2"/>
        <v>Planejar e Executar</v>
      </c>
    </row>
    <row r="33" spans="3:10" ht="30" customHeight="1" thickBot="1">
      <c r="C33" s="76">
        <v>25</v>
      </c>
      <c r="D33" s="77" t="str">
        <f>'PRÉ-ASSESSMENT'!D30</f>
        <v>A empresa tem um processo para descarte de registros e equipamentos com segurança quando não forem mais necessários?</v>
      </c>
      <c r="E33" s="91" t="str">
        <f>'PRÉ-ASSESSMENT'!E30</f>
        <v>NÃO IMPLEMENTADO</v>
      </c>
      <c r="F33" s="78"/>
      <c r="G33" s="79" t="str">
        <f t="shared" si="0"/>
        <v>5 - Muito Alta</v>
      </c>
      <c r="H33" s="79" t="s">
        <v>25</v>
      </c>
      <c r="I33" s="80" t="str">
        <f t="shared" si="1"/>
        <v>4 - Alto</v>
      </c>
      <c r="J33" s="81" t="str">
        <f t="shared" si="2"/>
        <v>Planejar e Executar</v>
      </c>
    </row>
    <row r="34" spans="3:10" ht="45.75" thickBot="1">
      <c r="C34" s="76">
        <v>26</v>
      </c>
      <c r="D34" s="77" t="str">
        <f>'PRÉ-ASSESSMENT'!D31</f>
        <v>A empresa configura hardware e software, novo e existente, para reduzir vulnerabilidades e fornecer apenas a funcionalidade e os serviços necessários (hardening)?</v>
      </c>
      <c r="E34" s="91" t="str">
        <f>'PRÉ-ASSESSMENT'!E31</f>
        <v>NÃO IMPLEMENTADO</v>
      </c>
      <c r="F34" s="82"/>
      <c r="G34" s="79" t="str">
        <f t="shared" si="0"/>
        <v>5 - Muito Alta</v>
      </c>
      <c r="H34" s="79" t="s">
        <v>27</v>
      </c>
      <c r="I34" s="80" t="str">
        <f t="shared" si="1"/>
        <v>5 - Muito Alto</v>
      </c>
      <c r="J34" s="81" t="str">
        <f t="shared" si="2"/>
        <v>Planejar e Executar</v>
      </c>
    </row>
    <row r="35" spans="3:10" ht="30" customHeight="1" thickBot="1">
      <c r="C35" s="76">
        <v>27</v>
      </c>
      <c r="D35" s="77" t="str">
        <f>'PRÉ-ASSESSMENT'!D32</f>
        <v>A empresa estabelece defesas antimalware eficazes para proteger os computadores da infecção por malware (vírus e outras pragas virtuais)?</v>
      </c>
      <c r="E35" s="91" t="str">
        <f>'PRÉ-ASSESSMENT'!E32</f>
        <v>NÃO IMPLEMENTADO</v>
      </c>
      <c r="F35" s="78"/>
      <c r="G35" s="79" t="str">
        <f t="shared" si="0"/>
        <v>5 - Muito Alta</v>
      </c>
      <c r="H35" s="79" t="s">
        <v>25</v>
      </c>
      <c r="I35" s="80" t="str">
        <f t="shared" si="1"/>
        <v>4 - Alto</v>
      </c>
      <c r="J35" s="81" t="str">
        <f t="shared" si="2"/>
        <v>Planejar e Executar</v>
      </c>
    </row>
    <row r="36" spans="3:10" ht="30" customHeight="1" thickBot="1">
      <c r="C36" s="76">
        <v>28</v>
      </c>
      <c r="D36" s="77" t="str">
        <f>'PRÉ-ASSESSMENT'!D33</f>
        <v>A empresa faz backup regular e testes da qualidade desses rotineiramente?</v>
      </c>
      <c r="E36" s="91" t="str">
        <f>'PRÉ-ASSESSMENT'!E33</f>
        <v>NÃO IMPLEMENTADO</v>
      </c>
      <c r="F36" s="82"/>
      <c r="G36" s="79" t="str">
        <f t="shared" si="0"/>
        <v>5 - Muito Alta</v>
      </c>
      <c r="H36" s="79" t="s">
        <v>27</v>
      </c>
      <c r="I36" s="80" t="str">
        <f t="shared" si="1"/>
        <v>5 - Muito Alto</v>
      </c>
      <c r="J36" s="81" t="str">
        <f t="shared" si="2"/>
        <v>Planejar e Executar</v>
      </c>
    </row>
    <row r="37" spans="3:10" ht="30" customHeight="1" thickBot="1">
      <c r="C37" s="76">
        <v>29</v>
      </c>
      <c r="D37" s="77" t="str">
        <f>'PRÉ-ASSESSMENT'!D34</f>
        <v>A empresa mantém o software atualizado e aplica os patches de segurança mais recentes para evitar a exploração de vulnerabilidades técnicas?</v>
      </c>
      <c r="E37" s="91" t="str">
        <f>'PRÉ-ASSESSMENT'!E34</f>
        <v>NÃO IMPLEMENTADO</v>
      </c>
      <c r="F37" s="78"/>
      <c r="G37" s="79" t="str">
        <f t="shared" si="0"/>
        <v>5 - Muito Alta</v>
      </c>
      <c r="H37" s="79" t="s">
        <v>29</v>
      </c>
      <c r="I37" s="80" t="str">
        <f t="shared" si="1"/>
        <v>5 - Muito Alto</v>
      </c>
      <c r="J37" s="81" t="str">
        <f t="shared" si="2"/>
        <v>Planejar e Executar</v>
      </c>
    </row>
    <row r="38" spans="3:10" ht="45.75" thickBot="1">
      <c r="C38" s="76">
        <v>30</v>
      </c>
      <c r="D38" s="77" t="str">
        <f>'PRÉ-ASSESSMENT'!D35</f>
        <v>A empresa possui sistema de proteção contra acessos externos (firewall) atualizado regularmente para proteger a rede de ataques externos e exploração indevida?</v>
      </c>
      <c r="E38" s="91" t="str">
        <f>'PRÉ-ASSESSMENT'!E35</f>
        <v>NÃO IMPLEMENTADO</v>
      </c>
      <c r="F38" s="83"/>
      <c r="G38" s="79" t="str">
        <f t="shared" si="0"/>
        <v>5 - Muito Alta</v>
      </c>
      <c r="H38" s="79" t="s">
        <v>29</v>
      </c>
      <c r="I38" s="80" t="str">
        <f t="shared" si="1"/>
        <v>5 - Muito Alto</v>
      </c>
      <c r="J38" s="81" t="str">
        <f t="shared" si="2"/>
        <v>Planejar e Executar</v>
      </c>
    </row>
    <row r="39" spans="3:10" ht="30" customHeight="1" thickBot="1">
      <c r="C39" s="76">
        <v>31</v>
      </c>
      <c r="D39" s="77" t="str">
        <f>'PRÉ-ASSESSMENT'!D36</f>
        <v>A empresa possui um procedimento para relatar uma violação à ANPD e aos indivíduos afetados, quando necessário?</v>
      </c>
      <c r="E39" s="91" t="str">
        <f>'PRÉ-ASSESSMENT'!E36</f>
        <v>NÃO IMPLEMENTADO</v>
      </c>
      <c r="F39" s="82"/>
      <c r="G39" s="79" t="str">
        <f t="shared" si="0"/>
        <v>5 - Muito Alta</v>
      </c>
      <c r="H39" s="79" t="s">
        <v>25</v>
      </c>
      <c r="I39" s="80" t="str">
        <f t="shared" si="1"/>
        <v>4 - Alto</v>
      </c>
      <c r="J39" s="81" t="str">
        <f t="shared" si="2"/>
        <v>Planejar e Executar</v>
      </c>
    </row>
    <row r="40" spans="3:10" ht="30.75" thickBot="1">
      <c r="C40" s="76">
        <v>32</v>
      </c>
      <c r="D40" s="77" t="str">
        <f>'PRÉ-ASSESSMENT'!D37</f>
        <v>Existe templates de avisos de privacidade?</v>
      </c>
      <c r="E40" s="91" t="str">
        <f>'PRÉ-ASSESSMENT'!E37</f>
        <v>NÃO IMPLEMENTADO</v>
      </c>
      <c r="F40" s="78"/>
      <c r="G40" s="79" t="str">
        <f t="shared" si="0"/>
        <v>5 - Muito Alta</v>
      </c>
      <c r="H40" s="79" t="s">
        <v>27</v>
      </c>
      <c r="I40" s="80" t="str">
        <f t="shared" si="1"/>
        <v>5 - Muito Alto</v>
      </c>
      <c r="J40" s="81" t="str">
        <f t="shared" si="2"/>
        <v>Planejar e Executar</v>
      </c>
    </row>
    <row r="41" spans="3:10" ht="30.75" thickBot="1">
      <c r="C41" s="76">
        <v>33</v>
      </c>
      <c r="D41" s="77" t="str">
        <f>'PRÉ-ASSESSMENT'!D38</f>
        <v xml:space="preserve"> o consentimento é registrado adequadamente?</v>
      </c>
      <c r="E41" s="91" t="str">
        <f>'PRÉ-ASSESSMENT'!E38</f>
        <v>NÃO IMPLEMENTADO</v>
      </c>
      <c r="F41" s="82"/>
      <c r="G41" s="79" t="str">
        <f t="shared" si="0"/>
        <v>5 - Muito Alta</v>
      </c>
      <c r="H41" s="79" t="s">
        <v>29</v>
      </c>
      <c r="I41" s="80" t="str">
        <f t="shared" si="1"/>
        <v>5 - Muito Alto</v>
      </c>
      <c r="J41" s="81" t="str">
        <f t="shared" si="2"/>
        <v>Planejar e Executar</v>
      </c>
    </row>
    <row r="42" spans="3:10" ht="30" customHeight="1" thickBot="1">
      <c r="C42" s="76">
        <v>34</v>
      </c>
      <c r="D42" s="77" t="str">
        <f>'PRÉ-ASSESSMENT'!D39</f>
        <v>o site possui gerenciador de cookies?</v>
      </c>
      <c r="E42" s="91" t="str">
        <f>'PRÉ-ASSESSMENT'!E39</f>
        <v>NÃO IMPLEMENTADO</v>
      </c>
      <c r="F42" s="78"/>
      <c r="G42" s="79" t="str">
        <f t="shared" si="0"/>
        <v>5 - Muito Alta</v>
      </c>
      <c r="H42" s="79" t="s">
        <v>29</v>
      </c>
      <c r="I42" s="80" t="str">
        <f t="shared" si="1"/>
        <v>5 - Muito Alto</v>
      </c>
      <c r="J42" s="81" t="str">
        <f t="shared" si="2"/>
        <v>Planejar e Executar</v>
      </c>
    </row>
    <row r="43" spans="3:10" ht="30.75" thickBot="1">
      <c r="C43" s="76">
        <v>35</v>
      </c>
      <c r="D43" s="77" t="str">
        <f>'PRÉ-ASSESSMENT'!D40</f>
        <v xml:space="preserve"> Já foi realizado algum treinamento sobre LGPD na empresa?</v>
      </c>
      <c r="E43" s="91" t="str">
        <f>'PRÉ-ASSESSMENT'!E40</f>
        <v>NÃO IMPLEMENTADO</v>
      </c>
      <c r="F43" s="82"/>
      <c r="G43" s="79" t="str">
        <f t="shared" si="0"/>
        <v>5 - Muito Alta</v>
      </c>
      <c r="H43" s="79" t="s">
        <v>27</v>
      </c>
      <c r="I43" s="80" t="str">
        <f t="shared" si="1"/>
        <v>5 - Muito Alto</v>
      </c>
      <c r="J43" s="81" t="str">
        <f t="shared" si="2"/>
        <v>Planejar e Executar</v>
      </c>
    </row>
    <row r="44" spans="3:10" ht="30" customHeight="1" thickBot="1">
      <c r="C44" s="76">
        <v>36</v>
      </c>
      <c r="D44" s="77" t="str">
        <f>'PRÉ-ASSESSMENT'!D41</f>
        <v>Existe um planejamento anual de treinamento e conscientização</v>
      </c>
      <c r="E44" s="91" t="str">
        <f>'PRÉ-ASSESSMENT'!E41</f>
        <v>NÃO IMPLEMENTADO</v>
      </c>
      <c r="F44" s="78"/>
      <c r="G44" s="79" t="str">
        <f t="shared" si="0"/>
        <v>5 - Muito Alta</v>
      </c>
      <c r="H44" s="79" t="s">
        <v>27</v>
      </c>
      <c r="I44" s="80" t="str">
        <f t="shared" si="1"/>
        <v>5 - Muito Alto</v>
      </c>
      <c r="J44" s="81" t="str">
        <f t="shared" si="2"/>
        <v>Planejar e Executar</v>
      </c>
    </row>
    <row r="45" spans="3:10" ht="30" customHeight="1" thickBot="1">
      <c r="C45" s="76">
        <v>37</v>
      </c>
      <c r="D45" s="77" t="str">
        <f>'PRÉ-ASSESSMENT'!D42</f>
        <v>Existem materiais para treinamentos?</v>
      </c>
      <c r="E45" s="91" t="str">
        <f>'PRÉ-ASSESSMENT'!E42</f>
        <v>NÃO IMPLEMENTADO</v>
      </c>
      <c r="F45" s="82"/>
      <c r="G45" s="79" t="str">
        <f t="shared" si="0"/>
        <v>5 - Muito Alta</v>
      </c>
      <c r="H45" s="79" t="s">
        <v>27</v>
      </c>
      <c r="I45" s="80" t="str">
        <f t="shared" si="1"/>
        <v>5 - Muito Alto</v>
      </c>
      <c r="J45" s="81" t="str">
        <f t="shared" si="2"/>
        <v>Planejar e Executar</v>
      </c>
    </row>
    <row r="46" spans="3:10" ht="30" customHeight="1" thickBot="1">
      <c r="C46" s="76">
        <v>38</v>
      </c>
      <c r="D46" s="77" t="str">
        <f>'PRÉ-ASSESSMENT'!D43</f>
        <v>Foi aplicado algum questionário interno para identificar a aderência do tema?</v>
      </c>
      <c r="E46" s="91" t="str">
        <f>'PRÉ-ASSESSMENT'!E43</f>
        <v>NÃO IMPLEMENTADO</v>
      </c>
      <c r="F46" s="78"/>
      <c r="G46" s="79" t="str">
        <f t="shared" si="0"/>
        <v>5 - Muito Alta</v>
      </c>
      <c r="H46" s="79" t="s">
        <v>29</v>
      </c>
      <c r="I46" s="80" t="str">
        <f t="shared" si="1"/>
        <v>5 - Muito Alto</v>
      </c>
      <c r="J46" s="81" t="str">
        <f t="shared" si="2"/>
        <v>Planejar e Executar</v>
      </c>
    </row>
    <row r="47" spans="3:10" ht="30" customHeight="1" thickBot="1">
      <c r="C47" s="76">
        <v>39</v>
      </c>
      <c r="D47" s="77" t="str">
        <f>'PRÉ-ASSESSMENT'!D44</f>
        <v>A empresa tem uma política e / ou procedimento que cobre o uso de CFTV?</v>
      </c>
      <c r="E47" s="91" t="str">
        <f>'PRÉ-ASSESSMENT'!E44</f>
        <v>NÃO IMPLEMENTADO</v>
      </c>
      <c r="F47" s="83"/>
      <c r="G47" s="79" t="str">
        <f t="shared" si="0"/>
        <v>5 - Muito Alta</v>
      </c>
      <c r="H47" s="79" t="s">
        <v>29</v>
      </c>
      <c r="I47" s="80" t="str">
        <f t="shared" si="1"/>
        <v>5 - Muito Alto</v>
      </c>
      <c r="J47" s="81" t="str">
        <f t="shared" si="2"/>
        <v>Planejar e Executar</v>
      </c>
    </row>
    <row r="48" spans="3:10" ht="30" customHeight="1" thickBot="1">
      <c r="C48" s="76">
        <v>40</v>
      </c>
      <c r="D48" s="77" t="str">
        <f>'PRÉ-ASSESSMENT'!D45</f>
        <v>A empresa definiu um prazo de retenção das imagens CCTV gravadas?</v>
      </c>
      <c r="E48" s="91" t="str">
        <f>'PRÉ-ASSESSMENT'!E45</f>
        <v>NÃO IMPLEMENTADO</v>
      </c>
      <c r="F48" s="82"/>
      <c r="G48" s="79" t="str">
        <f t="shared" si="0"/>
        <v>5 - Muito Alta</v>
      </c>
      <c r="H48" s="79" t="s">
        <v>27</v>
      </c>
      <c r="I48" s="80" t="str">
        <f t="shared" si="1"/>
        <v>5 - Muito Alto</v>
      </c>
      <c r="J48" s="81" t="str">
        <f t="shared" si="2"/>
        <v>Planejar e Executar</v>
      </c>
    </row>
    <row r="49" spans="3:10" ht="30" customHeight="1">
      <c r="C49" s="85">
        <v>41</v>
      </c>
      <c r="D49" s="86" t="str">
        <f>'PRÉ-ASSESSMENT'!D46</f>
        <v>A empresa informa claramente e antecipadamente as pessoas sobre o uso de CFTV?</v>
      </c>
      <c r="E49" s="92" t="str">
        <f>'PRÉ-ASSESSMENT'!E46</f>
        <v>NÃO IMPLEMENTADO</v>
      </c>
      <c r="F49" s="87"/>
      <c r="G49" s="88" t="str">
        <f t="shared" si="0"/>
        <v>5 - Muito Alta</v>
      </c>
      <c r="H49" s="88" t="s">
        <v>27</v>
      </c>
      <c r="I49" s="89" t="str">
        <f t="shared" si="1"/>
        <v>5 - Muito Alto</v>
      </c>
      <c r="J49" s="90" t="str">
        <f t="shared" si="2"/>
        <v>Planejar e Executar</v>
      </c>
    </row>
    <row r="50" spans="3:10">
      <c r="C50" s="22"/>
      <c r="D50" s="23"/>
      <c r="E50" s="23"/>
      <c r="F50" s="23"/>
      <c r="G50" s="71"/>
      <c r="H50" s="72"/>
      <c r="I50" s="71"/>
      <c r="J50" s="71"/>
    </row>
    <row r="51" spans="3:10" ht="15.75" thickBot="1">
      <c r="C51" s="24"/>
      <c r="D51" s="25"/>
      <c r="E51" s="25"/>
      <c r="F51" s="25"/>
      <c r="G51" s="74"/>
      <c r="H51" s="75"/>
      <c r="I51" s="74"/>
      <c r="J51" s="74"/>
    </row>
    <row r="52" spans="3:10" ht="15.75" thickBot="1">
      <c r="G52" s="73"/>
    </row>
    <row r="53" spans="3:10"/>
    <row r="54" spans="3:10"/>
    <row r="55" spans="3:10"/>
    <row r="56" spans="3:10"/>
    <row r="57" spans="3:10"/>
    <row r="58" spans="3:10"/>
    <row r="59" spans="3:10"/>
    <row r="60" spans="3:10"/>
    <row r="61" spans="3:10"/>
    <row r="62" spans="3:10"/>
    <row r="63" spans="3:10"/>
    <row r="64" spans="3:10"/>
    <row r="65"/>
    <row r="66"/>
    <row r="67"/>
    <row r="68"/>
    <row r="69"/>
    <row r="70"/>
    <row r="71"/>
    <row r="72"/>
    <row r="73"/>
    <row r="74"/>
  </sheetData>
  <sheetProtection selectLockedCells="1" selectUnlockedCells="1"/>
  <phoneticPr fontId="2" type="noConversion"/>
  <conditionalFormatting sqref="G1:K4 G7:K1048576">
    <cfRule type="containsText" dxfId="78" priority="1" operator="containsText" text="1">
      <formula>NOT(ISERROR(SEARCH("1",G1)))</formula>
    </cfRule>
    <cfRule type="containsText" dxfId="77" priority="2" operator="containsText" text="2">
      <formula>NOT(ISERROR(SEARCH("2",G1)))</formula>
    </cfRule>
    <cfRule type="containsText" dxfId="76" priority="3" operator="containsText" text="3">
      <formula>NOT(ISERROR(SEARCH("3",G1)))</formula>
    </cfRule>
    <cfRule type="containsText" dxfId="75" priority="4" operator="containsText" text="4">
      <formula>NOT(ISERROR(SEARCH("4",G1)))</formula>
    </cfRule>
    <cfRule type="containsText" dxfId="74" priority="5" operator="containsText" text="5">
      <formula>NOT(ISERROR(SEARCH("5",G1)))</formula>
    </cfRule>
  </conditionalFormatting>
  <conditionalFormatting sqref="H9:H49">
    <cfRule type="cellIs" dxfId="73" priority="391" operator="equal">
      <formula>"3 - MÉDIA"</formula>
    </cfRule>
    <cfRule type="cellIs" dxfId="72" priority="392" operator="equal">
      <formula>"4 - ALTO"</formula>
    </cfRule>
    <cfRule type="cellIs" dxfId="71" priority="393" operator="equal">
      <formula>"5 - MUITO ALTO"</formula>
    </cfRule>
    <cfRule type="cellIs" dxfId="70" priority="292" operator="equal">
      <formula>"1 - MUITO BAIXO "</formula>
    </cfRule>
    <cfRule type="cellIs" dxfId="69" priority="41" operator="equal">
      <formula>"4 - Alto"</formula>
    </cfRule>
    <cfRule type="cellIs" dxfId="68" priority="42" operator="equal">
      <formula>"4 - Alto"</formula>
    </cfRule>
    <cfRule type="cellIs" dxfId="67" priority="44" operator="equal">
      <formula>"4 - Alto"</formula>
    </cfRule>
    <cfRule type="cellIs" dxfId="66" priority="813" operator="equal">
      <formula>"N/D"</formula>
    </cfRule>
    <cfRule type="cellIs" dxfId="65" priority="815" operator="equal">
      <formula>"BAIXA"</formula>
    </cfRule>
    <cfRule type="cellIs" dxfId="64" priority="925" operator="equal">
      <formula>"ALTA"</formula>
    </cfRule>
    <cfRule type="cellIs" dxfId="63" priority="926" operator="equal">
      <formula>"MUITO ALTA"</formula>
    </cfRule>
    <cfRule type="colorScale" priority="927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62" priority="928">
      <formula>IF(H9="MUITO ALTA",)</formula>
    </cfRule>
    <cfRule type="cellIs" dxfId="61" priority="816" operator="equal">
      <formula>"MÉDIA"</formula>
    </cfRule>
    <cfRule type="cellIs" dxfId="60" priority="293" operator="equal">
      <formula>"1 - MUITO BAIXO"</formula>
    </cfRule>
    <cfRule type="cellIs" dxfId="59" priority="389" operator="equal">
      <formula>"2 - BAIXO"</formula>
    </cfRule>
    <cfRule type="cellIs" dxfId="58" priority="390" operator="equal">
      <formula>"3 - MÉDIO"</formula>
    </cfRule>
  </conditionalFormatting>
  <conditionalFormatting sqref="H9:J49">
    <cfRule type="cellIs" dxfId="57" priority="333" operator="equal">
      <formula>"MUITO BAIXA"</formula>
    </cfRule>
  </conditionalFormatting>
  <conditionalFormatting sqref="I9:I49">
    <cfRule type="cellIs" dxfId="56" priority="326" operator="equal">
      <formula>#VALUE!</formula>
    </cfRule>
    <cfRule type="cellIs" dxfId="55" priority="338" operator="equal">
      <formula>"BAIXO"</formula>
    </cfRule>
    <cfRule type="cellIs" dxfId="54" priority="336" operator="equal">
      <formula>"ALTO"</formula>
    </cfRule>
    <cfRule type="cellIs" dxfId="53" priority="335" operator="equal">
      <formula>"MÉDIA"</formula>
    </cfRule>
    <cfRule type="cellIs" dxfId="52" priority="334" operator="equal">
      <formula>"BAIXA"</formula>
    </cfRule>
    <cfRule type="cellIs" dxfId="51" priority="337" operator="equal">
      <formula>"MODERADO"</formula>
    </cfRule>
    <cfRule type="cellIs" dxfId="50" priority="332" operator="equal">
      <formula>"ALTA"</formula>
    </cfRule>
    <cfRule type="cellIs" dxfId="49" priority="329" operator="equal">
      <formula>"BAIXA"</formula>
    </cfRule>
    <cfRule type="cellIs" dxfId="48" priority="331" operator="equal">
      <formula>"MUITO ALTA"</formula>
    </cfRule>
    <cfRule type="cellIs" dxfId="47" priority="330" operator="equal">
      <formula>"ALTA"</formula>
    </cfRule>
  </conditionalFormatting>
  <conditionalFormatting sqref="I18:I49">
    <cfRule type="cellIs" dxfId="46" priority="290" operator="equal">
      <formula>"ALTA"</formula>
    </cfRule>
    <cfRule type="cellIs" dxfId="45" priority="291" operator="equal">
      <formula>"ALTA"</formula>
    </cfRule>
  </conditionalFormatting>
  <conditionalFormatting sqref="I9:J49">
    <cfRule type="cellIs" dxfId="44" priority="328" operator="equal">
      <formula>"MUITO BAIXA"</formula>
    </cfRule>
  </conditionalFormatting>
  <conditionalFormatting sqref="J9:J49">
    <cfRule type="cellIs" dxfId="43" priority="7" operator="equal">
      <formula>"MANTER E PADRONIZAR"</formula>
    </cfRule>
    <cfRule type="cellIs" dxfId="42" priority="8" operator="equal">
      <formula>"ESTRUTURAR E DOCUMENTAR"</formula>
    </cfRule>
    <cfRule type="cellIs" dxfId="41" priority="412" operator="equal">
      <formula>"BAIXA"</formula>
    </cfRule>
    <cfRule type="cellIs" dxfId="40" priority="413" operator="equal">
      <formula>"MÉDIA"</formula>
    </cfRule>
    <cfRule type="cellIs" dxfId="39" priority="38" operator="equal">
      <formula>"MANTER E PADRONIZAR"</formula>
    </cfRule>
    <cfRule type="cellIs" dxfId="38" priority="37" operator="equal">
      <formula>"CONTROLAR E AVALIAR"</formula>
    </cfRule>
    <cfRule type="cellIs" dxfId="37" priority="917" operator="equal">
      <formula>"ALTA"</formula>
    </cfRule>
    <cfRule type="cellIs" dxfId="36" priority="918" operator="equal">
      <formula>"MUITO ALTA"</formula>
    </cfRule>
    <cfRule type="expression" dxfId="35" priority="920">
      <formula>IF(J9="MUITO ALTA",)</formula>
    </cfRule>
    <cfRule type="cellIs" dxfId="34" priority="36" operator="equal">
      <formula>"REVISAR E GARANTIR"</formula>
    </cfRule>
    <cfRule type="cellIs" dxfId="33" priority="35" operator="equal">
      <formula>"PLANEJAR E EXECUTAR"</formula>
    </cfRule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2" priority="78" operator="equal">
      <formula>"MANTER"</formula>
    </cfRule>
    <cfRule type="cellIs" dxfId="31" priority="77" operator="equal">
      <formula>"DOCUMENTAR"</formula>
    </cfRule>
    <cfRule type="cellIs" dxfId="30" priority="39" operator="equal">
      <formula>"EXTRUTURAR E DOCUMENTAR"</formula>
    </cfRule>
    <cfRule type="cellIs" dxfId="29" priority="76" operator="equal">
      <formula>"IMPLEMENTAR"</formula>
    </cfRule>
    <cfRule type="cellIs" dxfId="28" priority="75" operator="equal">
      <formula>"N/A"</formula>
    </cfRule>
    <cfRule type="cellIs" dxfId="27" priority="407" operator="equal">
      <formula>"ALTA"</formula>
    </cfRule>
    <cfRule type="cellIs" dxfId="26" priority="409" operator="equal">
      <formula>"BAIXA"</formula>
    </cfRule>
    <cfRule type="cellIs" dxfId="25" priority="410" operator="equal">
      <formula>"N/D"</formula>
    </cfRule>
  </conditionalFormatting>
  <conditionalFormatting sqref="N4:N5">
    <cfRule type="cellIs" dxfId="24" priority="9" operator="equal">
      <formula>"ALTA"</formula>
    </cfRule>
    <cfRule type="cellIs" dxfId="23" priority="11" operator="equal">
      <formula>"MUITO BAIXA"</formula>
    </cfRule>
    <cfRule type="cellIs" dxfId="22" priority="12" operator="equal">
      <formula>"BAIXA"</formula>
    </cfRule>
    <cfRule type="cellIs" dxfId="21" priority="14" operator="equal">
      <formula>"MUITO ALTA"</formula>
    </cfRule>
    <cfRule type="cellIs" dxfId="20" priority="15" operator="equal">
      <formula>"ALTA"</formula>
    </cfRule>
    <cfRule type="cellIs" dxfId="19" priority="16" operator="equal">
      <formula>"MUITO BAIXA"</formula>
    </cfRule>
    <cfRule type="cellIs" dxfId="18" priority="17" operator="equal">
      <formula>"BAIXA"</formula>
    </cfRule>
    <cfRule type="cellIs" dxfId="17" priority="18" operator="equal">
      <formula>"MÉDIA"</formula>
    </cfRule>
    <cfRule type="cellIs" dxfId="16" priority="19" operator="equal">
      <formula>"ALTO"</formula>
    </cfRule>
    <cfRule type="cellIs" dxfId="15" priority="20" operator="equal">
      <formula>"MODERADO"</formula>
    </cfRule>
    <cfRule type="cellIs" dxfId="14" priority="10" operator="equal">
      <formula>"ALTA"</formula>
    </cfRule>
    <cfRule type="cellIs" dxfId="13" priority="21" operator="equal">
      <formula>"BAIXO"</formula>
    </cfRule>
    <cfRule type="cellIs" dxfId="12" priority="13" operator="equal">
      <formula>"ALTA"</formula>
    </cfRule>
  </conditionalFormatting>
  <dataValidations count="1">
    <dataValidation type="list" allowBlank="1" showInputMessage="1" showErrorMessage="1" sqref="H9:H49" xr:uid="{00000000-0002-0000-0500-000000000000}">
      <formula1>#REF!</formula1>
    </dataValidation>
  </dataValidations>
  <pageMargins left="0.25" right="0.25" top="0.75" bottom="0.75" header="0.3" footer="0.3"/>
  <pageSetup paperSize="9" scale="56" fitToHeight="0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B127"/>
  <sheetViews>
    <sheetView workbookViewId="0"/>
  </sheetViews>
  <sheetFormatPr defaultRowHeight="18.75" customHeight="1"/>
  <cols>
    <col min="1" max="1" width="9.140625" style="115"/>
    <col min="2" max="2" width="83.7109375" style="115" customWidth="1"/>
    <col min="3" max="16384" width="9.140625" style="115"/>
  </cols>
  <sheetData>
    <row r="5" spans="2:2" ht="30" customHeight="1">
      <c r="B5" s="116" t="s">
        <v>96</v>
      </c>
    </row>
    <row r="6" spans="2:2" ht="18.75" customHeight="1">
      <c r="B6" s="117" t="s">
        <v>97</v>
      </c>
    </row>
    <row r="7" spans="2:2" ht="18.75" customHeight="1">
      <c r="B7" s="117"/>
    </row>
    <row r="8" spans="2:2" ht="18.75" customHeight="1">
      <c r="B8" s="117"/>
    </row>
    <row r="9" spans="2:2" ht="18.75" customHeight="1">
      <c r="B9" s="117"/>
    </row>
    <row r="10" spans="2:2" ht="18.75" customHeight="1">
      <c r="B10" s="117"/>
    </row>
    <row r="11" spans="2:2" ht="18.75" customHeight="1">
      <c r="B11" s="117"/>
    </row>
    <row r="12" spans="2:2" ht="18.75" customHeight="1">
      <c r="B12" s="117"/>
    </row>
    <row r="13" spans="2:2" ht="18.75" customHeight="1">
      <c r="B13" s="117"/>
    </row>
    <row r="14" spans="2:2" ht="18.75" customHeight="1">
      <c r="B14" s="117"/>
    </row>
    <row r="15" spans="2:2" ht="18.75" customHeight="1">
      <c r="B15" s="117"/>
    </row>
    <row r="16" spans="2:2" ht="18.75" customHeight="1">
      <c r="B16" s="117"/>
    </row>
    <row r="17" spans="2:2" ht="18.75" customHeight="1">
      <c r="B17" s="117"/>
    </row>
    <row r="18" spans="2:2" ht="18.75" customHeight="1">
      <c r="B18" s="117"/>
    </row>
    <row r="19" spans="2:2" ht="18.75" customHeight="1">
      <c r="B19" s="117"/>
    </row>
    <row r="20" spans="2:2" ht="18.75" customHeight="1">
      <c r="B20" s="117"/>
    </row>
    <row r="21" spans="2:2" ht="18.75" customHeight="1">
      <c r="B21" s="117"/>
    </row>
    <row r="22" spans="2:2" ht="18.75" customHeight="1">
      <c r="B22" s="117"/>
    </row>
    <row r="23" spans="2:2" ht="18.75" customHeight="1">
      <c r="B23" s="117"/>
    </row>
    <row r="24" spans="2:2" ht="18.75" customHeight="1">
      <c r="B24" s="117"/>
    </row>
    <row r="25" spans="2:2" ht="18.75" customHeight="1">
      <c r="B25" s="117"/>
    </row>
    <row r="26" spans="2:2" ht="18.75" customHeight="1">
      <c r="B26" s="117"/>
    </row>
    <row r="27" spans="2:2" ht="18.75" customHeight="1">
      <c r="B27" s="117"/>
    </row>
    <row r="28" spans="2:2" ht="18.75" customHeight="1">
      <c r="B28" s="117"/>
    </row>
    <row r="29" spans="2:2" ht="18.75" customHeight="1">
      <c r="B29" s="117"/>
    </row>
    <row r="30" spans="2:2" ht="18.75" customHeight="1">
      <c r="B30" s="117"/>
    </row>
    <row r="31" spans="2:2" ht="18.75" customHeight="1">
      <c r="B31" s="117"/>
    </row>
    <row r="32" spans="2:2" ht="18.75" customHeight="1">
      <c r="B32" s="117"/>
    </row>
    <row r="33" spans="2:2" ht="18.75" customHeight="1">
      <c r="B33" s="117"/>
    </row>
    <row r="34" spans="2:2" ht="18.75" customHeight="1">
      <c r="B34" s="117"/>
    </row>
    <row r="35" spans="2:2" ht="18.75" customHeight="1">
      <c r="B35" s="117"/>
    </row>
    <row r="36" spans="2:2" ht="18.75" customHeight="1">
      <c r="B36" s="117"/>
    </row>
    <row r="37" spans="2:2" ht="18.75" customHeight="1">
      <c r="B37" s="117"/>
    </row>
    <row r="38" spans="2:2" ht="18.75" customHeight="1">
      <c r="B38" s="117"/>
    </row>
    <row r="39" spans="2:2" ht="18.75" customHeight="1">
      <c r="B39" s="117"/>
    </row>
    <row r="40" spans="2:2" ht="18.75" customHeight="1">
      <c r="B40" s="117"/>
    </row>
    <row r="41" spans="2:2" ht="18.75" customHeight="1">
      <c r="B41" s="117"/>
    </row>
    <row r="42" spans="2:2" ht="18.75" customHeight="1">
      <c r="B42" s="117"/>
    </row>
    <row r="43" spans="2:2" ht="18.75" customHeight="1">
      <c r="B43" s="117"/>
    </row>
    <row r="44" spans="2:2" ht="18.75" customHeight="1">
      <c r="B44" s="117"/>
    </row>
    <row r="45" spans="2:2" ht="18.75" customHeight="1">
      <c r="B45" s="117"/>
    </row>
    <row r="46" spans="2:2" ht="18.75" customHeight="1">
      <c r="B46" s="117"/>
    </row>
    <row r="47" spans="2:2" ht="18.75" customHeight="1">
      <c r="B47" s="117"/>
    </row>
    <row r="48" spans="2:2" ht="18.75" customHeight="1">
      <c r="B48" s="117"/>
    </row>
    <row r="49" spans="2:2" ht="18.75" customHeight="1">
      <c r="B49" s="117"/>
    </row>
    <row r="50" spans="2:2" ht="18.75" customHeight="1">
      <c r="B50" s="117"/>
    </row>
    <row r="51" spans="2:2" ht="18.75" customHeight="1">
      <c r="B51" s="117"/>
    </row>
    <row r="52" spans="2:2" ht="18.75" customHeight="1">
      <c r="B52" s="117"/>
    </row>
    <row r="53" spans="2:2" ht="18.75" customHeight="1">
      <c r="B53" s="117"/>
    </row>
    <row r="54" spans="2:2" ht="18.75" customHeight="1">
      <c r="B54" s="117"/>
    </row>
    <row r="55" spans="2:2" ht="18.75" customHeight="1">
      <c r="B55" s="117"/>
    </row>
    <row r="56" spans="2:2" ht="18.75" customHeight="1">
      <c r="B56" s="117"/>
    </row>
    <row r="57" spans="2:2" ht="18.75" customHeight="1">
      <c r="B57" s="117"/>
    </row>
    <row r="58" spans="2:2" ht="18.75" customHeight="1">
      <c r="B58" s="117"/>
    </row>
    <row r="59" spans="2:2" ht="18.75" customHeight="1">
      <c r="B59" s="117"/>
    </row>
    <row r="60" spans="2:2" ht="18.75" customHeight="1">
      <c r="B60" s="117"/>
    </row>
    <row r="61" spans="2:2" ht="18.75" customHeight="1">
      <c r="B61" s="117"/>
    </row>
    <row r="62" spans="2:2" ht="18.75" customHeight="1">
      <c r="B62" s="117"/>
    </row>
    <row r="63" spans="2:2" ht="18.75" customHeight="1">
      <c r="B63" s="117"/>
    </row>
    <row r="64" spans="2:2" ht="18.75" customHeight="1">
      <c r="B64" s="117"/>
    </row>
    <row r="65" spans="2:2" ht="18.75" customHeight="1">
      <c r="B65" s="117"/>
    </row>
    <row r="66" spans="2:2" ht="18.75" customHeight="1">
      <c r="B66" s="117"/>
    </row>
    <row r="67" spans="2:2" ht="18.75" customHeight="1">
      <c r="B67" s="117"/>
    </row>
    <row r="68" spans="2:2" ht="18.75" customHeight="1">
      <c r="B68" s="117"/>
    </row>
    <row r="69" spans="2:2" ht="18.75" customHeight="1">
      <c r="B69" s="117"/>
    </row>
    <row r="70" spans="2:2" ht="18.75" customHeight="1">
      <c r="B70" s="117"/>
    </row>
    <row r="71" spans="2:2" ht="18.75" customHeight="1">
      <c r="B71" s="117"/>
    </row>
    <row r="72" spans="2:2" ht="18.75" customHeight="1">
      <c r="B72" s="117"/>
    </row>
    <row r="73" spans="2:2" ht="18.75" customHeight="1">
      <c r="B73" s="117"/>
    </row>
    <row r="74" spans="2:2" ht="18.75" customHeight="1">
      <c r="B74" s="117"/>
    </row>
    <row r="75" spans="2:2" ht="18.75" customHeight="1">
      <c r="B75" s="117"/>
    </row>
    <row r="76" spans="2:2" ht="18.75" customHeight="1">
      <c r="B76" s="117"/>
    </row>
    <row r="77" spans="2:2" ht="18.75" customHeight="1">
      <c r="B77" s="117"/>
    </row>
    <row r="78" spans="2:2" ht="18.75" customHeight="1">
      <c r="B78" s="117"/>
    </row>
    <row r="79" spans="2:2" ht="18.75" customHeight="1">
      <c r="B79" s="117"/>
    </row>
    <row r="80" spans="2:2" ht="18.75" customHeight="1">
      <c r="B80" s="117"/>
    </row>
    <row r="81" spans="2:2" ht="18.75" customHeight="1">
      <c r="B81" s="117"/>
    </row>
    <row r="82" spans="2:2" ht="18.75" customHeight="1">
      <c r="B82" s="117"/>
    </row>
    <row r="83" spans="2:2" ht="18.75" customHeight="1">
      <c r="B83" s="117"/>
    </row>
    <row r="84" spans="2:2" ht="18.75" customHeight="1">
      <c r="B84" s="117"/>
    </row>
    <row r="85" spans="2:2" ht="18.75" customHeight="1">
      <c r="B85" s="117"/>
    </row>
    <row r="86" spans="2:2" ht="18.75" customHeight="1">
      <c r="B86" s="117"/>
    </row>
    <row r="87" spans="2:2" ht="18.75" customHeight="1">
      <c r="B87" s="117"/>
    </row>
    <row r="88" spans="2:2" ht="18.75" customHeight="1">
      <c r="B88" s="117"/>
    </row>
    <row r="89" spans="2:2" ht="18.75" customHeight="1">
      <c r="B89" s="117"/>
    </row>
    <row r="90" spans="2:2" ht="18.75" customHeight="1">
      <c r="B90" s="117"/>
    </row>
    <row r="91" spans="2:2" ht="18.75" customHeight="1">
      <c r="B91" s="117"/>
    </row>
    <row r="92" spans="2:2" ht="18.75" customHeight="1">
      <c r="B92" s="117"/>
    </row>
    <row r="93" spans="2:2" ht="18.75" customHeight="1">
      <c r="B93" s="117"/>
    </row>
    <row r="94" spans="2:2" ht="18.75" customHeight="1">
      <c r="B94" s="117"/>
    </row>
    <row r="95" spans="2:2" ht="18.75" customHeight="1">
      <c r="B95" s="117"/>
    </row>
    <row r="96" spans="2:2" ht="18.75" customHeight="1">
      <c r="B96" s="117"/>
    </row>
    <row r="97" spans="2:2" ht="18.75" customHeight="1">
      <c r="B97" s="117"/>
    </row>
    <row r="98" spans="2:2" ht="18.75" customHeight="1">
      <c r="B98" s="117"/>
    </row>
    <row r="99" spans="2:2" ht="18.75" customHeight="1">
      <c r="B99" s="117"/>
    </row>
    <row r="100" spans="2:2" ht="18.75" customHeight="1">
      <c r="B100" s="117"/>
    </row>
    <row r="101" spans="2:2" ht="18.75" customHeight="1">
      <c r="B101" s="117"/>
    </row>
    <row r="102" spans="2:2" ht="18.75" customHeight="1">
      <c r="B102" s="117"/>
    </row>
    <row r="103" spans="2:2" ht="18.75" customHeight="1">
      <c r="B103" s="117"/>
    </row>
    <row r="104" spans="2:2" ht="18.75" customHeight="1">
      <c r="B104" s="117"/>
    </row>
    <row r="105" spans="2:2" ht="18.75" customHeight="1">
      <c r="B105" s="117"/>
    </row>
    <row r="106" spans="2:2" ht="18.75" customHeight="1">
      <c r="B106" s="117"/>
    </row>
    <row r="107" spans="2:2" ht="18.75" customHeight="1">
      <c r="B107" s="117"/>
    </row>
    <row r="108" spans="2:2" ht="18.75" customHeight="1">
      <c r="B108" s="117"/>
    </row>
    <row r="109" spans="2:2" ht="18.75" customHeight="1">
      <c r="B109" s="117"/>
    </row>
    <row r="110" spans="2:2" ht="18.75" customHeight="1">
      <c r="B110" s="117"/>
    </row>
    <row r="111" spans="2:2" ht="18.75" customHeight="1">
      <c r="B111" s="117"/>
    </row>
    <row r="112" spans="2:2" ht="18.75" customHeight="1">
      <c r="B112" s="117"/>
    </row>
    <row r="113" spans="2:2" ht="18.75" customHeight="1">
      <c r="B113" s="117"/>
    </row>
    <row r="114" spans="2:2" ht="18.75" customHeight="1">
      <c r="B114" s="117"/>
    </row>
    <row r="115" spans="2:2" ht="18.75" customHeight="1">
      <c r="B115" s="117"/>
    </row>
    <row r="116" spans="2:2" ht="18.75" customHeight="1">
      <c r="B116" s="117"/>
    </row>
    <row r="117" spans="2:2" ht="18.75" customHeight="1">
      <c r="B117" s="117"/>
    </row>
    <row r="118" spans="2:2" ht="18.75" customHeight="1">
      <c r="B118" s="117"/>
    </row>
    <row r="119" spans="2:2" ht="18.75" customHeight="1">
      <c r="B119" s="117"/>
    </row>
    <row r="120" spans="2:2" ht="18.75" customHeight="1">
      <c r="B120" s="117"/>
    </row>
    <row r="121" spans="2:2" ht="18.75" customHeight="1">
      <c r="B121" s="117"/>
    </row>
    <row r="122" spans="2:2" ht="18.75" customHeight="1">
      <c r="B122" s="117"/>
    </row>
    <row r="123" spans="2:2" ht="18.75" customHeight="1">
      <c r="B123" s="117"/>
    </row>
    <row r="124" spans="2:2" ht="18.75" customHeight="1">
      <c r="B124" s="117"/>
    </row>
    <row r="125" spans="2:2" ht="18.75" customHeight="1">
      <c r="B125" s="117"/>
    </row>
    <row r="126" spans="2:2" ht="18.75" customHeight="1">
      <c r="B126" s="117"/>
    </row>
    <row r="127" spans="2:2" ht="18.75" customHeight="1">
      <c r="B127" s="11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1"/>
  <dimension ref="C2:P9"/>
  <sheetViews>
    <sheetView workbookViewId="0">
      <selection activeCell="C2" sqref="C2:H8"/>
    </sheetView>
  </sheetViews>
  <sheetFormatPr defaultColWidth="14.42578125" defaultRowHeight="15"/>
  <cols>
    <col min="1" max="2" width="8.7109375" customWidth="1"/>
    <col min="3" max="3" width="14.7109375" style="1" customWidth="1"/>
    <col min="4" max="8" width="14.7109375" customWidth="1"/>
    <col min="9" max="9" width="8.7109375" customWidth="1"/>
    <col min="10" max="10" width="21.85546875" style="1" customWidth="1"/>
    <col min="11" max="13" width="21.85546875" customWidth="1"/>
    <col min="14" max="27" width="8.7109375" customWidth="1"/>
  </cols>
  <sheetData>
    <row r="2" spans="3:16" s="1" customFormat="1" ht="32.25" customHeight="1">
      <c r="C2" s="7" t="s">
        <v>20</v>
      </c>
      <c r="D2" s="131" t="s">
        <v>31</v>
      </c>
      <c r="E2" s="132"/>
      <c r="F2" s="132"/>
      <c r="G2" s="132"/>
      <c r="H2" s="133"/>
      <c r="J2" s="17" t="s">
        <v>9</v>
      </c>
      <c r="K2" s="9" t="s">
        <v>20</v>
      </c>
      <c r="L2" s="8" t="s">
        <v>21</v>
      </c>
      <c r="M2" s="4" t="s">
        <v>22</v>
      </c>
    </row>
    <row r="3" spans="3:16" ht="30.75" customHeight="1">
      <c r="C3" s="15" t="s">
        <v>34</v>
      </c>
      <c r="D3" s="5" t="str">
        <f>IF(IF(ISTEXT($C3),LEFT($C3,1),$C3)*IF(ISTEXT(D$8),LEFT(D$8,1),D$8)&lt;=1,"MUITO BAIXA",IF(IF(ISTEXT($C3),LEFT($C3,1),$C3)*IF(ISTEXT(D$8),LEFT(D$8,1),D$8)&lt;5,"BAIXA",IF(IF(ISTEXT($C3),LEFT($C3,1),$C3)*IF(ISTEXT(D$8),LEFT(D$8,1),D$8)&lt;=10,"MÉDIA",IF(IF(ISTEXT($C3),LEFT($C3,1),$C3)*IF(ISTEXT(D$8),LEFT(D$8,1),D$8)&lt;=15,"ALTA","MUITO ALTA"))))</f>
        <v>MÉDIA</v>
      </c>
      <c r="E3" s="5" t="str">
        <f>IF(IF(ISTEXT($C3),LEFT($C3,1),$C3)*IF(ISTEXT(E$8),LEFT(E$8,1),E$8)&lt;=1,"MUITO BAIXA",IF(IF(ISTEXT($C3),LEFT($C3,1),$C3)*IF(ISTEXT(E$8),LEFT(E$8,1),E$8)&lt;5,"BAIXA",IF(IF(ISTEXT($C3),LEFT($C3,1),$C3)*IF(ISTEXT(E$8),LEFT(E$8,1),E$8)&lt;=10,"MÉDIA",IF(IF(ISTEXT($C3),LEFT($C3,1),$C3)*IF(ISTEXT(E$8),LEFT(E$8,1),E$8)&lt;=15,"ALTA","MUITO ALTA"))))</f>
        <v>MÉDIA</v>
      </c>
      <c r="F3" s="5" t="str">
        <f>IF(IF(ISTEXT($C3),LEFT($C3,1),$C3)*IF(ISTEXT(F$8),LEFT(F$8,1),F$8)&lt;=1,"MUITO BAIXA",IF(IF(ISTEXT($C3),LEFT($C3,1),$C3)*IF(ISTEXT(F$8),LEFT(F$8,1),F$8)&lt;5,"BAIXA",IF(IF(ISTEXT($C3),LEFT($C3,1),$C3)*IF(ISTEXT(F$8),LEFT(F$8,1),F$8)&lt;=10,"MÉDIA",IF(IF(ISTEXT($C3),LEFT($C3,1),$C3)*IF(ISTEXT(F$8),LEFT(F$8,1),F$8)&lt;=15,"ALTA","MUITO ALTA"))))</f>
        <v>ALTA</v>
      </c>
      <c r="G3" s="5" t="str">
        <f>IF(IF(ISTEXT($C3),LEFT($C3,1),$C3)*IF(ISTEXT(G$8),LEFT(G$8,1),G$8)&lt;=1,"MUITO BAIXA",IF(IF(ISTEXT($C3),LEFT($C3,1),$C3)*IF(ISTEXT(G$8),LEFT(G$8,1),G$8)&lt;5,"BAIXA",IF(IF(ISTEXT($C3),LEFT($C3,1),$C3)*IF(ISTEXT(G$8),LEFT(G$8,1),G$8)&lt;=10,"MÉDIA",IF(IF(ISTEXT($C3),LEFT($C3,1),$C3)*IF(ISTEXT(G$8),LEFT(G$8,1),G$8)&lt;=15,"ALTA","MUITO ALTA"))))</f>
        <v>MUITO ALTA</v>
      </c>
      <c r="H3" s="5" t="str">
        <f>IF(IF(ISTEXT($C3),LEFT($C3,1),$C3)*IF(ISTEXT(H$8),LEFT(H$8,1),H$8)&lt;=1,"MUITO BAIXA",IF(IF(ISTEXT($C3),LEFT($C3,1),$C3)*IF(ISTEXT(H$8),LEFT(H$8,1),H$8)&lt;5,"BAIXA",IF(IF(ISTEXT($C3),LEFT($C3,1),$C3)*IF(ISTEXT(H$8),LEFT(H$8,1),H$8)&lt;=10,"MÉDIA",IF(IF(ISTEXT($C3),LEFT($C3,1),$C3)*IF(ISTEXT(H$8),LEFT(H$8,1),H$8)&lt;=15,"ALTA","MUITO ALTA"))))</f>
        <v>MUITO ALTA</v>
      </c>
      <c r="J3" s="18"/>
      <c r="K3" s="10"/>
      <c r="L3" s="5"/>
      <c r="M3" s="5"/>
    </row>
    <row r="4" spans="3:16" ht="30.75" customHeight="1">
      <c r="C4" s="15" t="s">
        <v>36</v>
      </c>
      <c r="D4" s="5" t="str">
        <f>IF(IF(ISTEXT($C4),LEFT($C4,1),$C4)*IF(ISTEXT(D$8),LEFT(D$8,1),D$8)&lt;=1,"MUITO BAIXA",IF(IF(ISTEXT($C4),LEFT($C4,1),$C4)*IF(ISTEXT(D$8),LEFT(D$8,1),D$8)&lt;5,"BAIXA",IF(IF(ISTEXT($C4),LEFT($C4,1),$C4)*IF(ISTEXT(D$8),LEFT(D$8,1),D$8)&lt;=10,"MÉDIA",IF(IF(ISTEXT($C4),LEFT($C4,1),$C4)*IF(ISTEXT(D$8),LEFT(D$8,1),D$8)&lt;=15,"ALTA","MUITO ALTA"))))</f>
        <v>BAIXA</v>
      </c>
      <c r="E4" s="5" t="str">
        <f t="shared" ref="E4:H7" si="0">IF(IF(ISTEXT($C4),LEFT($C4,1),$C4)*IF(ISTEXT(E$8),LEFT(E$8,1),E$8)&lt;=1,"MUITO BAIXA",IF(IF(ISTEXT($C4),LEFT($C4,1),$C4)*IF(ISTEXT(E$8),LEFT(E$8,1),E$8)&lt;5,"BAIXA",IF(IF(ISTEXT($C4),LEFT($C4,1),$C4)*IF(ISTEXT(E$8),LEFT(E$8,1),E$8)&lt;=10,"MÉDIA",IF(IF(ISTEXT($C4),LEFT($C4,1),$C4)*IF(ISTEXT(E$8),LEFT(E$8,1),E$8)&lt;=15,"ALTA","MUITO ALTA"))))</f>
        <v>MÉDIA</v>
      </c>
      <c r="F4" s="5" t="str">
        <f t="shared" si="0"/>
        <v>ALTA</v>
      </c>
      <c r="G4" s="5" t="str">
        <f t="shared" si="0"/>
        <v>MUITO ALTA</v>
      </c>
      <c r="H4" s="5" t="str">
        <f t="shared" si="0"/>
        <v>MUITO ALTA</v>
      </c>
      <c r="J4" s="18" t="s">
        <v>40</v>
      </c>
      <c r="K4" s="11" t="s">
        <v>39</v>
      </c>
      <c r="L4" s="5" t="s">
        <v>39</v>
      </c>
      <c r="M4" s="5" t="s">
        <v>23</v>
      </c>
    </row>
    <row r="5" spans="3:16" ht="36.75" customHeight="1">
      <c r="C5" s="15" t="s">
        <v>37</v>
      </c>
      <c r="D5" s="5" t="str">
        <f>IF(IF(ISTEXT($C5),LEFT($C5,1),$C5)*IF(ISTEXT(D$8),LEFT(D$8,1),D$8)&lt;=1,"MUITO BAIXA",IF(IF(ISTEXT($C5),LEFT($C5,1),$C5)*IF(ISTEXT(D$8),LEFT(D$8,1),D$8)&lt;5,"BAIXA",IF(IF(ISTEXT($C5),LEFT($C5,1),$C5)*IF(ISTEXT(D$8),LEFT(D$8,1),D$8)&lt;=10,"MÉDIA",IF(IF(ISTEXT($C5),LEFT($C5,1),$C5)*IF(ISTEXT(D$8),LEFT(D$8,1),D$8)&lt;=15,"ALTA","MUITO ALTA"))))</f>
        <v>BAIXA</v>
      </c>
      <c r="E5" s="5" t="str">
        <f t="shared" si="0"/>
        <v>MÉDIA</v>
      </c>
      <c r="F5" s="5" t="str">
        <f t="shared" si="0"/>
        <v>MÉDIA</v>
      </c>
      <c r="G5" s="5" t="str">
        <f t="shared" si="0"/>
        <v>ALTA</v>
      </c>
      <c r="H5" s="5" t="str">
        <f t="shared" si="0"/>
        <v>ALTA</v>
      </c>
      <c r="J5" s="18" t="s">
        <v>41</v>
      </c>
      <c r="K5" s="11" t="s">
        <v>46</v>
      </c>
      <c r="L5" s="5" t="s">
        <v>47</v>
      </c>
      <c r="M5" s="5" t="s">
        <v>24</v>
      </c>
    </row>
    <row r="6" spans="3:16" ht="27.75" customHeight="1">
      <c r="C6" s="15" t="s">
        <v>38</v>
      </c>
      <c r="D6" s="5" t="str">
        <f>IF(IF(ISTEXT($C6),LEFT($C6,1),$C6)*IF(ISTEXT(D$8),LEFT(D$8,1),D$8)&lt;=1,"MUITO BAIXA",IF(IF(ISTEXT($C6),LEFT($C6,1),$C6)*IF(ISTEXT(D$8),LEFT(D$8,1),D$8)&lt;5,"BAIXA",IF(IF(ISTEXT($C6),LEFT($C6,1),$C6)*IF(ISTEXT(D$8),LEFT(D$8,1),D$8)&lt;=10,"MÉDIA",IF(IF(ISTEXT($C6),LEFT($C6,1),$C6)*IF(ISTEXT(D$8),LEFT(D$8,1),D$8)&lt;=15,"ALTA","MUITO ALTA"))))</f>
        <v>BAIXA</v>
      </c>
      <c r="E6" s="5" t="str">
        <f t="shared" si="0"/>
        <v>BAIXA</v>
      </c>
      <c r="F6" s="5" t="str">
        <f t="shared" si="0"/>
        <v>MÉDIA</v>
      </c>
      <c r="G6" s="5" t="str">
        <f t="shared" si="0"/>
        <v>MÉDIA</v>
      </c>
      <c r="H6" s="5" t="str">
        <f t="shared" si="0"/>
        <v>MÉDIA</v>
      </c>
      <c r="J6" s="18" t="s">
        <v>42</v>
      </c>
      <c r="K6" s="11" t="s">
        <v>37</v>
      </c>
      <c r="L6" s="5" t="s">
        <v>37</v>
      </c>
      <c r="M6" s="5" t="s">
        <v>26</v>
      </c>
    </row>
    <row r="7" spans="3:16" ht="38.25" customHeight="1">
      <c r="C7" s="16" t="s">
        <v>39</v>
      </c>
      <c r="D7" s="5" t="str">
        <f>IF(IF(ISTEXT($C7),LEFT($C7,1),$C7)*IF(ISTEXT(D$8),LEFT(D$8,1),D$8)&lt;=1,"MUITO BAIXA",IF(IF(ISTEXT($C7),LEFT($C7,1),$C7)*IF(ISTEXT(D$8),LEFT(D$8,1),D$8)&lt;5,"BAIXA",IF(IF(ISTEXT($C7),LEFT($C7,1),$C7)*IF(ISTEXT(D$8),LEFT(D$8,1),D$8)&lt;=10,"MÉDIA",IF(IF(ISTEXT($C7),LEFT($C7,1),$C7)*IF(ISTEXT(D$8),LEFT(D$8,1),D$8)&lt;=15,"ALTA","MUITO ALTA"))))</f>
        <v>MUITO BAIXA</v>
      </c>
      <c r="E7" s="5" t="str">
        <f t="shared" si="0"/>
        <v>BAIXA</v>
      </c>
      <c r="F7" s="5" t="str">
        <f t="shared" si="0"/>
        <v>BAIXA</v>
      </c>
      <c r="G7" s="5" t="str">
        <f t="shared" si="0"/>
        <v>BAIXA</v>
      </c>
      <c r="H7" s="5" t="str">
        <f t="shared" si="0"/>
        <v>MÉDIA</v>
      </c>
      <c r="J7" s="18" t="s">
        <v>43</v>
      </c>
      <c r="K7" s="12" t="s">
        <v>48</v>
      </c>
      <c r="L7" s="6" t="s">
        <v>48</v>
      </c>
      <c r="M7" s="6" t="s">
        <v>28</v>
      </c>
    </row>
    <row r="8" spans="3:16" s="1" customFormat="1" ht="33" customHeight="1">
      <c r="C8" s="7" t="s">
        <v>21</v>
      </c>
      <c r="D8" s="14" t="s">
        <v>35</v>
      </c>
      <c r="E8" s="15" t="s">
        <v>38</v>
      </c>
      <c r="F8" s="15" t="s">
        <v>37</v>
      </c>
      <c r="G8" s="15" t="s">
        <v>36</v>
      </c>
      <c r="H8" s="15" t="s">
        <v>34</v>
      </c>
      <c r="J8" s="18" t="s">
        <v>44</v>
      </c>
      <c r="K8" s="12" t="s">
        <v>49</v>
      </c>
      <c r="L8" s="6" t="s">
        <v>49</v>
      </c>
      <c r="M8" s="6" t="s">
        <v>30</v>
      </c>
      <c r="N8"/>
      <c r="O8"/>
      <c r="P8"/>
    </row>
    <row r="9" spans="3:16">
      <c r="J9" s="18" t="s">
        <v>45</v>
      </c>
      <c r="K9" s="12" t="s">
        <v>33</v>
      </c>
      <c r="L9" s="12" t="s">
        <v>33</v>
      </c>
      <c r="M9" s="12" t="s">
        <v>33</v>
      </c>
    </row>
  </sheetData>
  <mergeCells count="1">
    <mergeCell ref="D2:H2"/>
  </mergeCells>
  <phoneticPr fontId="2" type="noConversion"/>
  <conditionalFormatting sqref="D3:H7">
    <cfRule type="cellIs" dxfId="11" priority="1" operator="equal">
      <formula>"MUITO BAIXA"</formula>
    </cfRule>
    <cfRule type="cellIs" dxfId="10" priority="2" operator="equal">
      <formula>"BAIXA"</formula>
    </cfRule>
    <cfRule type="cellIs" dxfId="9" priority="3" operator="equal">
      <formula>"ALTA"</formula>
    </cfRule>
    <cfRule type="cellIs" dxfId="8" priority="5" operator="equal">
      <formula>"MUITO ALTA"</formula>
    </cfRule>
    <cfRule type="cellIs" dxfId="7" priority="6" operator="equal">
      <formula>"ALTA"</formula>
    </cfRule>
    <cfRule type="cellIs" dxfId="6" priority="7" operator="equal">
      <formula>"MUITO BAIXA"</formula>
    </cfRule>
    <cfRule type="cellIs" dxfId="5" priority="8" operator="equal">
      <formula>"BAIXA"</formula>
    </cfRule>
    <cfRule type="cellIs" dxfId="4" priority="9" operator="equal">
      <formula>"MÉDIA"</formula>
    </cfRule>
    <cfRule type="cellIs" dxfId="3" priority="10" operator="equal">
      <formula>"ALTO"</formula>
    </cfRule>
    <cfRule type="cellIs" dxfId="2" priority="11" operator="equal">
      <formula>"MODERADO"</formula>
    </cfRule>
    <cfRule type="cellIs" dxfId="1" priority="12" operator="equal">
      <formula>"BAIXO"</formula>
    </cfRule>
  </conditionalFormatting>
  <conditionalFormatting sqref="F3:H7">
    <cfRule type="cellIs" dxfId="0" priority="4" operator="equal">
      <formula>"ALTA"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E1:H7"/>
  <sheetViews>
    <sheetView workbookViewId="0">
      <selection activeCell="F8" sqref="F8"/>
    </sheetView>
  </sheetViews>
  <sheetFormatPr defaultRowHeight="15"/>
  <cols>
    <col min="2" max="2" width="12.85546875" bestFit="1" customWidth="1"/>
    <col min="5" max="5" width="30" bestFit="1" customWidth="1"/>
    <col min="6" max="6" width="13.28515625" bestFit="1" customWidth="1"/>
  </cols>
  <sheetData>
    <row r="1" spans="5:8">
      <c r="E1" s="2" t="s">
        <v>1</v>
      </c>
      <c r="F1" s="2" t="s">
        <v>2</v>
      </c>
    </row>
    <row r="2" spans="5:8">
      <c r="E2" t="s">
        <v>75</v>
      </c>
      <c r="F2" s="13">
        <v>0</v>
      </c>
      <c r="H2">
        <f>CODE(UPPER(E2))-64</f>
        <v>14</v>
      </c>
    </row>
    <row r="3" spans="5:8">
      <c r="E3" t="s">
        <v>70</v>
      </c>
      <c r="F3" s="13">
        <v>5</v>
      </c>
      <c r="H3">
        <f>CODE(UPPER(E3))-64</f>
        <v>1</v>
      </c>
    </row>
    <row r="4" spans="5:8">
      <c r="E4" t="s">
        <v>71</v>
      </c>
      <c r="F4" s="13">
        <v>4</v>
      </c>
      <c r="H4">
        <f>CODE(UPPER(E4))-64</f>
        <v>18</v>
      </c>
    </row>
    <row r="5" spans="5:8">
      <c r="E5" t="s">
        <v>72</v>
      </c>
      <c r="F5" s="13">
        <v>3</v>
      </c>
      <c r="H5" t="e">
        <f ca="1">COLUMN(INDIRECT(A&amp;"1"))</f>
        <v>#NAME?</v>
      </c>
    </row>
    <row r="6" spans="5:8">
      <c r="E6" t="s">
        <v>73</v>
      </c>
      <c r="F6" s="13">
        <v>2</v>
      </c>
    </row>
    <row r="7" spans="5:8">
      <c r="E7" t="s">
        <v>74</v>
      </c>
      <c r="F7" s="13">
        <v>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8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INÍCIO </vt:lpstr>
      <vt:lpstr>Introdução</vt:lpstr>
      <vt:lpstr>PRÉ-ASSESSMENT</vt:lpstr>
      <vt:lpstr>ANÁLISE</vt:lpstr>
      <vt:lpstr>MATURIDADE</vt:lpstr>
      <vt:lpstr>IDEIAS</vt:lpstr>
      <vt:lpstr>Planilha3</vt:lpstr>
      <vt:lpstr>AVALIAR</vt:lpstr>
      <vt:lpstr>Gráf1</vt:lpstr>
      <vt:lpstr>ANÁLISE!Area_de_impressao</vt:lpstr>
      <vt:lpstr>MATURIDADE!Area_de_impressao</vt:lpstr>
      <vt:lpstr>'PRÉ-ASSESSMENT'!Area_de_impressao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Olavo Ferreira</cp:lastModifiedBy>
  <cp:lastPrinted>2023-12-01T14:40:11Z</cp:lastPrinted>
  <dcterms:created xsi:type="dcterms:W3CDTF">2021-01-23T12:38:55Z</dcterms:created>
  <dcterms:modified xsi:type="dcterms:W3CDTF">2024-05-23T14:54:59Z</dcterms:modified>
</cp:coreProperties>
</file>